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Fiscal Auditing Web\FY 18\Calculators and Forms\"/>
    </mc:Choice>
  </mc:AlternateContent>
  <workbookProtection workbookAlgorithmName="SHA-512" workbookHashValue="TZkhSdgH+MLRgVp+7dDCgdkreRKzx8LDi1AXOzy7Y3zdO7xy/gnIfvF2ScCj1uxLkmTUxgxRsFLf5J8p5bkgmQ==" workbookSaltValue="9pdBSgUQXRFCerRX82sQVA==" workbookSpinCount="100000" lockStructure="1"/>
  <bookViews>
    <workbookView xWindow="0" yWindow="0" windowWidth="16590" windowHeight="6855"/>
  </bookViews>
  <sheets>
    <sheet name="Blank 1116 Hour Log" sheetId="75" r:id="rId1"/>
    <sheet name="Calendar" sheetId="76" state="hidden" r:id="rId2"/>
  </sheets>
  <definedNames>
    <definedName name="_xlnm.Print_Area" localSheetId="0">'Blank 1116 Hour Log'!$B$44:$Q$548</definedName>
  </definedNames>
  <calcPr calcId="162913"/>
</workbook>
</file>

<file path=xl/calcChain.xml><?xml version="1.0" encoding="utf-8"?>
<calcChain xmlns="http://schemas.openxmlformats.org/spreadsheetml/2006/main">
  <c r="P512" i="75" l="1"/>
  <c r="P511" i="75"/>
  <c r="P510" i="75"/>
  <c r="P509" i="75"/>
  <c r="P508" i="75"/>
  <c r="P507" i="75"/>
  <c r="P506" i="75"/>
  <c r="P505" i="75"/>
  <c r="P504" i="75"/>
  <c r="P503" i="75"/>
  <c r="P502" i="75"/>
  <c r="P501" i="75"/>
  <c r="P500" i="75"/>
  <c r="P499" i="75"/>
  <c r="P498" i="75"/>
  <c r="P497" i="75"/>
  <c r="P496" i="75"/>
  <c r="P495" i="75"/>
  <c r="P494" i="75"/>
  <c r="P493" i="75"/>
  <c r="P492" i="75"/>
  <c r="P491" i="75"/>
  <c r="P490" i="75"/>
  <c r="P489" i="75"/>
  <c r="P488" i="75"/>
  <c r="P487" i="75"/>
  <c r="P486" i="75"/>
  <c r="P485" i="75"/>
  <c r="P484" i="75"/>
  <c r="P483" i="75"/>
  <c r="P482" i="75"/>
  <c r="P469" i="75"/>
  <c r="P468" i="75"/>
  <c r="P467" i="75"/>
  <c r="P466" i="75"/>
  <c r="P465" i="75"/>
  <c r="P464" i="75"/>
  <c r="P463" i="75"/>
  <c r="P462" i="75"/>
  <c r="P461" i="75"/>
  <c r="P460" i="75"/>
  <c r="P459" i="75"/>
  <c r="P458" i="75"/>
  <c r="P457" i="75"/>
  <c r="P456" i="75"/>
  <c r="P455" i="75"/>
  <c r="P454" i="75"/>
  <c r="P453" i="75"/>
  <c r="P452" i="75"/>
  <c r="P451" i="75"/>
  <c r="P450" i="75"/>
  <c r="P449" i="75"/>
  <c r="P448" i="75"/>
  <c r="P447" i="75"/>
  <c r="P446" i="75"/>
  <c r="P445" i="75"/>
  <c r="P444" i="75"/>
  <c r="P443" i="75"/>
  <c r="P442" i="75"/>
  <c r="P441" i="75"/>
  <c r="P440" i="75"/>
  <c r="P439" i="75"/>
  <c r="P426" i="75"/>
  <c r="P425" i="75"/>
  <c r="P424" i="75"/>
  <c r="P423" i="75"/>
  <c r="P422" i="75"/>
  <c r="P421" i="75"/>
  <c r="P420" i="75"/>
  <c r="P419" i="75"/>
  <c r="P418" i="75"/>
  <c r="P417" i="75"/>
  <c r="P416" i="75"/>
  <c r="P415" i="75"/>
  <c r="P414" i="75"/>
  <c r="P413" i="75"/>
  <c r="P412" i="75"/>
  <c r="P411" i="75"/>
  <c r="P410" i="75"/>
  <c r="P409" i="75"/>
  <c r="P408" i="75"/>
  <c r="P407" i="75"/>
  <c r="P406" i="75"/>
  <c r="P405" i="75"/>
  <c r="P404" i="75"/>
  <c r="P403" i="75"/>
  <c r="P402" i="75"/>
  <c r="P401" i="75"/>
  <c r="P400" i="75"/>
  <c r="P399" i="75"/>
  <c r="P398" i="75"/>
  <c r="P397" i="75"/>
  <c r="P396" i="75"/>
  <c r="P383" i="75"/>
  <c r="P382" i="75"/>
  <c r="P381" i="75"/>
  <c r="P380" i="75"/>
  <c r="P379" i="75"/>
  <c r="P378" i="75"/>
  <c r="P377" i="75"/>
  <c r="P376" i="75"/>
  <c r="P375" i="75"/>
  <c r="P374" i="75"/>
  <c r="P373" i="75"/>
  <c r="P372" i="75"/>
  <c r="P371" i="75"/>
  <c r="P370" i="75"/>
  <c r="P369" i="75"/>
  <c r="P368" i="75"/>
  <c r="P367" i="75"/>
  <c r="P366" i="75"/>
  <c r="P365" i="75"/>
  <c r="P364" i="75"/>
  <c r="P363" i="75"/>
  <c r="P362" i="75"/>
  <c r="P361" i="75"/>
  <c r="P360" i="75"/>
  <c r="P359" i="75"/>
  <c r="P358" i="75"/>
  <c r="P357" i="75"/>
  <c r="P356" i="75"/>
  <c r="P355" i="75"/>
  <c r="P354" i="75"/>
  <c r="P353" i="75"/>
  <c r="P340" i="75"/>
  <c r="P339" i="75"/>
  <c r="P338" i="75"/>
  <c r="P337" i="75"/>
  <c r="P336" i="75"/>
  <c r="P335" i="75"/>
  <c r="P334" i="75"/>
  <c r="P333" i="75"/>
  <c r="P332" i="75"/>
  <c r="P331" i="75"/>
  <c r="P330" i="75"/>
  <c r="P329" i="75"/>
  <c r="P328" i="75"/>
  <c r="P327" i="75"/>
  <c r="P326" i="75"/>
  <c r="P325" i="75"/>
  <c r="P324" i="75"/>
  <c r="P323" i="75"/>
  <c r="P322" i="75"/>
  <c r="P321" i="75"/>
  <c r="P320" i="75"/>
  <c r="P319" i="75"/>
  <c r="P318" i="75"/>
  <c r="P317" i="75"/>
  <c r="P316" i="75"/>
  <c r="P315" i="75"/>
  <c r="P314" i="75"/>
  <c r="P313" i="75"/>
  <c r="P312" i="75"/>
  <c r="P311" i="75"/>
  <c r="P310" i="75"/>
  <c r="P297" i="75"/>
  <c r="P296" i="75"/>
  <c r="P295" i="75"/>
  <c r="P294" i="75"/>
  <c r="P293" i="75"/>
  <c r="P292" i="75"/>
  <c r="P291" i="75"/>
  <c r="P290" i="75"/>
  <c r="P289" i="75"/>
  <c r="P288" i="75"/>
  <c r="P287" i="75"/>
  <c r="P286" i="75"/>
  <c r="P285" i="75"/>
  <c r="P284" i="75"/>
  <c r="P283" i="75"/>
  <c r="P282" i="75"/>
  <c r="P281" i="75"/>
  <c r="P280" i="75"/>
  <c r="P279" i="75"/>
  <c r="P278" i="75"/>
  <c r="P277" i="75"/>
  <c r="P276" i="75"/>
  <c r="P275" i="75"/>
  <c r="P274" i="75"/>
  <c r="P273" i="75"/>
  <c r="P272" i="75"/>
  <c r="P271" i="75"/>
  <c r="P270" i="75"/>
  <c r="P269" i="75"/>
  <c r="P268" i="75"/>
  <c r="P267" i="75"/>
  <c r="P254" i="75"/>
  <c r="P253" i="75"/>
  <c r="P252" i="75"/>
  <c r="P251" i="75"/>
  <c r="P250" i="75"/>
  <c r="P249" i="75"/>
  <c r="P248" i="75"/>
  <c r="P247" i="75"/>
  <c r="P246" i="75"/>
  <c r="P245" i="75"/>
  <c r="P244" i="75"/>
  <c r="P243" i="75"/>
  <c r="P242" i="75"/>
  <c r="P241" i="75"/>
  <c r="P240" i="75"/>
  <c r="P239" i="75"/>
  <c r="P238" i="75"/>
  <c r="P237" i="75"/>
  <c r="P236" i="75"/>
  <c r="P235" i="75"/>
  <c r="P234" i="75"/>
  <c r="P233" i="75"/>
  <c r="P232" i="75"/>
  <c r="P231" i="75"/>
  <c r="P230" i="75"/>
  <c r="P229" i="75"/>
  <c r="P228" i="75"/>
  <c r="P227" i="75"/>
  <c r="P226" i="75"/>
  <c r="P225" i="75"/>
  <c r="P224" i="75"/>
  <c r="P211" i="75"/>
  <c r="P210" i="75"/>
  <c r="P209" i="75"/>
  <c r="P208" i="75"/>
  <c r="P207" i="75"/>
  <c r="P206" i="75"/>
  <c r="P205" i="75"/>
  <c r="P204" i="75"/>
  <c r="P203" i="75"/>
  <c r="P202" i="75"/>
  <c r="P201" i="75"/>
  <c r="P200" i="75"/>
  <c r="P199" i="75"/>
  <c r="P198" i="75"/>
  <c r="P197" i="75"/>
  <c r="P196" i="75"/>
  <c r="P195" i="75"/>
  <c r="P194" i="75"/>
  <c r="P193" i="75"/>
  <c r="P192" i="75"/>
  <c r="P191" i="75"/>
  <c r="P190" i="75"/>
  <c r="P189" i="75"/>
  <c r="P188" i="75"/>
  <c r="P187" i="75"/>
  <c r="P186" i="75"/>
  <c r="P185" i="75"/>
  <c r="P184" i="75"/>
  <c r="P183" i="75"/>
  <c r="P182" i="75"/>
  <c r="P181" i="75"/>
  <c r="P168" i="75"/>
  <c r="P167" i="75"/>
  <c r="P166" i="75"/>
  <c r="P165" i="75"/>
  <c r="P164" i="75"/>
  <c r="P163" i="75"/>
  <c r="P162" i="75"/>
  <c r="P161" i="75"/>
  <c r="P160" i="75"/>
  <c r="P159" i="75"/>
  <c r="P158" i="75"/>
  <c r="P157" i="75"/>
  <c r="P156" i="75"/>
  <c r="P155" i="75"/>
  <c r="P154" i="75"/>
  <c r="P153" i="75"/>
  <c r="P152" i="75"/>
  <c r="P151" i="75"/>
  <c r="P150" i="75"/>
  <c r="P149" i="75"/>
  <c r="P148" i="75"/>
  <c r="P147" i="75"/>
  <c r="P146" i="75"/>
  <c r="P145" i="75"/>
  <c r="P144" i="75"/>
  <c r="P143" i="75"/>
  <c r="P142" i="75"/>
  <c r="P141" i="75"/>
  <c r="P140" i="75"/>
  <c r="P139" i="75"/>
  <c r="P138" i="75"/>
  <c r="P125" i="75"/>
  <c r="P124" i="75"/>
  <c r="P123" i="75"/>
  <c r="P122" i="75"/>
  <c r="P121" i="75"/>
  <c r="P120" i="75"/>
  <c r="P119" i="75"/>
  <c r="P118" i="75"/>
  <c r="P117" i="75"/>
  <c r="P116" i="75"/>
  <c r="P115" i="75"/>
  <c r="P114" i="75"/>
  <c r="P113" i="75"/>
  <c r="P112" i="75"/>
  <c r="P111" i="75"/>
  <c r="P110" i="75"/>
  <c r="P109" i="75"/>
  <c r="P108" i="75"/>
  <c r="P107" i="75"/>
  <c r="P106" i="75"/>
  <c r="P105" i="75"/>
  <c r="P104" i="75"/>
  <c r="P103" i="75"/>
  <c r="P102" i="75"/>
  <c r="P101" i="75"/>
  <c r="P100" i="75"/>
  <c r="P99" i="75"/>
  <c r="P98" i="75"/>
  <c r="P97" i="75"/>
  <c r="P96" i="75"/>
  <c r="P95" i="75"/>
  <c r="P82" i="75"/>
  <c r="P81" i="75"/>
  <c r="P80" i="75"/>
  <c r="P79" i="75"/>
  <c r="P78" i="75"/>
  <c r="P77" i="75"/>
  <c r="P76" i="75"/>
  <c r="P75" i="75"/>
  <c r="P74" i="75"/>
  <c r="P73" i="75"/>
  <c r="P72" i="75"/>
  <c r="P71" i="75"/>
  <c r="P70" i="75"/>
  <c r="P69" i="75"/>
  <c r="P68" i="75"/>
  <c r="P67" i="75"/>
  <c r="P66" i="75"/>
  <c r="P65" i="75"/>
  <c r="P64" i="75"/>
  <c r="P63" i="75"/>
  <c r="P62" i="75"/>
  <c r="P61" i="75"/>
  <c r="P60" i="75"/>
  <c r="P59" i="75"/>
  <c r="P58" i="75"/>
  <c r="P57" i="75"/>
  <c r="P56" i="75"/>
  <c r="P55" i="75"/>
  <c r="P54" i="75"/>
  <c r="P53" i="75"/>
  <c r="S512" i="75"/>
  <c r="S511" i="75"/>
  <c r="S510" i="75"/>
  <c r="S509" i="75"/>
  <c r="S508" i="75"/>
  <c r="S507" i="75"/>
  <c r="S506" i="75"/>
  <c r="S505" i="75"/>
  <c r="S504" i="75"/>
  <c r="S503" i="75"/>
  <c r="S502" i="75"/>
  <c r="S501" i="75"/>
  <c r="S500" i="75"/>
  <c r="S499" i="75"/>
  <c r="S498" i="75"/>
  <c r="S497" i="75"/>
  <c r="S496" i="75"/>
  <c r="S495" i="75"/>
  <c r="S494" i="75"/>
  <c r="S493" i="75"/>
  <c r="S492" i="75"/>
  <c r="S491" i="75"/>
  <c r="S490" i="75"/>
  <c r="S489" i="75"/>
  <c r="S488" i="75"/>
  <c r="S487" i="75"/>
  <c r="S486" i="75"/>
  <c r="S485" i="75"/>
  <c r="S484" i="75"/>
  <c r="S483" i="75"/>
  <c r="S482" i="75"/>
  <c r="S469" i="75"/>
  <c r="S468" i="75"/>
  <c r="S467" i="75"/>
  <c r="S466" i="75"/>
  <c r="S465" i="75"/>
  <c r="S464" i="75"/>
  <c r="S463" i="75"/>
  <c r="S462" i="75"/>
  <c r="S461" i="75"/>
  <c r="S460" i="75"/>
  <c r="S459" i="75"/>
  <c r="S458" i="75"/>
  <c r="S457" i="75"/>
  <c r="S456" i="75"/>
  <c r="S455" i="75"/>
  <c r="S454" i="75"/>
  <c r="S453" i="75"/>
  <c r="S452" i="75"/>
  <c r="S451" i="75"/>
  <c r="S450" i="75"/>
  <c r="S449" i="75"/>
  <c r="S448" i="75"/>
  <c r="S447" i="75"/>
  <c r="S446" i="75"/>
  <c r="S445" i="75"/>
  <c r="S444" i="75"/>
  <c r="S443" i="75"/>
  <c r="S442" i="75"/>
  <c r="S441" i="75"/>
  <c r="S440" i="75"/>
  <c r="S439" i="75"/>
  <c r="S426" i="75"/>
  <c r="S425" i="75"/>
  <c r="S424" i="75"/>
  <c r="S423" i="75"/>
  <c r="S422" i="75"/>
  <c r="S421" i="75"/>
  <c r="S420" i="75"/>
  <c r="S419" i="75"/>
  <c r="S418" i="75"/>
  <c r="S417" i="75"/>
  <c r="S416" i="75"/>
  <c r="S415" i="75"/>
  <c r="S414" i="75"/>
  <c r="S413" i="75"/>
  <c r="S412" i="75"/>
  <c r="S411" i="75"/>
  <c r="S410" i="75"/>
  <c r="S409" i="75"/>
  <c r="S408" i="75"/>
  <c r="S407" i="75"/>
  <c r="S406" i="75"/>
  <c r="S405" i="75"/>
  <c r="S404" i="75"/>
  <c r="S403" i="75"/>
  <c r="S402" i="75"/>
  <c r="S401" i="75"/>
  <c r="S400" i="75"/>
  <c r="S399" i="75"/>
  <c r="S398" i="75"/>
  <c r="S397" i="75"/>
  <c r="S396" i="75"/>
  <c r="S383" i="75"/>
  <c r="S382" i="75"/>
  <c r="S381" i="75"/>
  <c r="S380" i="75"/>
  <c r="S379" i="75"/>
  <c r="S378" i="75"/>
  <c r="S377" i="75"/>
  <c r="S376" i="75"/>
  <c r="S375" i="75"/>
  <c r="S374" i="75"/>
  <c r="S373" i="75"/>
  <c r="S372" i="75"/>
  <c r="S371" i="75"/>
  <c r="S370" i="75"/>
  <c r="S369" i="75"/>
  <c r="S368" i="75"/>
  <c r="S367" i="75"/>
  <c r="S366" i="75"/>
  <c r="S365" i="75"/>
  <c r="S364" i="75"/>
  <c r="S363" i="75"/>
  <c r="S362" i="75"/>
  <c r="S361" i="75"/>
  <c r="S360" i="75"/>
  <c r="S359" i="75"/>
  <c r="S358" i="75"/>
  <c r="S357" i="75"/>
  <c r="S356" i="75"/>
  <c r="S355" i="75"/>
  <c r="S354" i="75"/>
  <c r="S353" i="75"/>
  <c r="S340" i="75"/>
  <c r="S339" i="75"/>
  <c r="S338" i="75"/>
  <c r="S337" i="75"/>
  <c r="S336" i="75"/>
  <c r="S335" i="75"/>
  <c r="S334" i="75"/>
  <c r="S333" i="75"/>
  <c r="S332" i="75"/>
  <c r="S331" i="75"/>
  <c r="S330" i="75"/>
  <c r="S329" i="75"/>
  <c r="S328" i="75"/>
  <c r="S327" i="75"/>
  <c r="S326" i="75"/>
  <c r="S325" i="75"/>
  <c r="S324" i="75"/>
  <c r="S323" i="75"/>
  <c r="S322" i="75"/>
  <c r="S321" i="75"/>
  <c r="S320" i="75"/>
  <c r="S319" i="75"/>
  <c r="S318" i="75"/>
  <c r="S317" i="75"/>
  <c r="S316" i="75"/>
  <c r="S315" i="75"/>
  <c r="S314" i="75"/>
  <c r="S313" i="75"/>
  <c r="S312" i="75"/>
  <c r="S311" i="75"/>
  <c r="S310" i="75"/>
  <c r="S297" i="75"/>
  <c r="S296" i="75"/>
  <c r="S295" i="75"/>
  <c r="S294" i="75"/>
  <c r="S293" i="75"/>
  <c r="S292" i="75"/>
  <c r="S291" i="75"/>
  <c r="S290" i="75"/>
  <c r="S289" i="75"/>
  <c r="S288" i="75"/>
  <c r="S287" i="75"/>
  <c r="S286" i="75"/>
  <c r="S285" i="75"/>
  <c r="S284" i="75"/>
  <c r="S283" i="75"/>
  <c r="S282" i="75"/>
  <c r="S281" i="75"/>
  <c r="S280" i="75"/>
  <c r="S279" i="75"/>
  <c r="S278" i="75"/>
  <c r="S277" i="75"/>
  <c r="S276" i="75"/>
  <c r="S275" i="75"/>
  <c r="S274" i="75"/>
  <c r="S273" i="75"/>
  <c r="S272" i="75"/>
  <c r="S271" i="75"/>
  <c r="S270" i="75"/>
  <c r="S269" i="75"/>
  <c r="S268" i="75"/>
  <c r="S267" i="75"/>
  <c r="S254" i="75"/>
  <c r="S253" i="75"/>
  <c r="S252" i="75"/>
  <c r="S251" i="75"/>
  <c r="S250" i="75"/>
  <c r="S249" i="75"/>
  <c r="S248" i="75"/>
  <c r="S247" i="75"/>
  <c r="S246" i="75"/>
  <c r="S245" i="75"/>
  <c r="S244" i="75"/>
  <c r="S243" i="75"/>
  <c r="S242" i="75"/>
  <c r="S241" i="75"/>
  <c r="S240" i="75"/>
  <c r="S239" i="75"/>
  <c r="S238" i="75"/>
  <c r="S237" i="75"/>
  <c r="S236" i="75"/>
  <c r="S235" i="75"/>
  <c r="S234" i="75"/>
  <c r="S233" i="75"/>
  <c r="S232" i="75"/>
  <c r="S231" i="75"/>
  <c r="S230" i="75"/>
  <c r="S229" i="75"/>
  <c r="S228" i="75"/>
  <c r="S227" i="75"/>
  <c r="S226" i="75"/>
  <c r="S225" i="75"/>
  <c r="S224" i="75"/>
  <c r="S211" i="75"/>
  <c r="S210" i="75"/>
  <c r="S209" i="75"/>
  <c r="S208" i="75"/>
  <c r="S207" i="75"/>
  <c r="S206" i="75"/>
  <c r="S205" i="75"/>
  <c r="S204" i="75"/>
  <c r="S203" i="75"/>
  <c r="S202" i="75"/>
  <c r="S201" i="75"/>
  <c r="S200" i="75"/>
  <c r="S199" i="75"/>
  <c r="S198" i="75"/>
  <c r="S197" i="75"/>
  <c r="S196" i="75"/>
  <c r="S195" i="75"/>
  <c r="S194" i="75"/>
  <c r="S193" i="75"/>
  <c r="S192" i="75"/>
  <c r="S191" i="75"/>
  <c r="S190" i="75"/>
  <c r="S189" i="75"/>
  <c r="S188" i="75"/>
  <c r="S187" i="75"/>
  <c r="S186" i="75"/>
  <c r="S185" i="75"/>
  <c r="S184" i="75"/>
  <c r="S183" i="75"/>
  <c r="S182" i="75"/>
  <c r="S181" i="75"/>
  <c r="S168" i="75"/>
  <c r="S167" i="75"/>
  <c r="S166" i="75"/>
  <c r="S165" i="75"/>
  <c r="S164" i="75"/>
  <c r="S163" i="75"/>
  <c r="S162" i="75"/>
  <c r="S161" i="75"/>
  <c r="S160" i="75"/>
  <c r="S159" i="75"/>
  <c r="S158" i="75"/>
  <c r="S157" i="75"/>
  <c r="S156" i="75"/>
  <c r="S155" i="75"/>
  <c r="S154" i="75"/>
  <c r="S153" i="75"/>
  <c r="S152" i="75"/>
  <c r="S151" i="75"/>
  <c r="S150" i="75"/>
  <c r="S149" i="75"/>
  <c r="S148" i="75"/>
  <c r="S147" i="75"/>
  <c r="S146" i="75"/>
  <c r="S145" i="75"/>
  <c r="S144" i="75"/>
  <c r="S143" i="75"/>
  <c r="S142" i="75"/>
  <c r="S141" i="75"/>
  <c r="S140" i="75"/>
  <c r="S139" i="75"/>
  <c r="S138" i="75"/>
  <c r="S125" i="75"/>
  <c r="S124" i="75"/>
  <c r="S123" i="75"/>
  <c r="S122" i="75"/>
  <c r="S121" i="75"/>
  <c r="S120" i="75"/>
  <c r="S119" i="75"/>
  <c r="S118" i="75"/>
  <c r="S117" i="75"/>
  <c r="S116" i="75"/>
  <c r="S115" i="75"/>
  <c r="S114" i="75"/>
  <c r="S113" i="75"/>
  <c r="S112" i="75"/>
  <c r="S111" i="75"/>
  <c r="S110" i="75"/>
  <c r="S109" i="75"/>
  <c r="S108" i="75"/>
  <c r="S107" i="75"/>
  <c r="S106" i="75"/>
  <c r="S105" i="75"/>
  <c r="S104" i="75"/>
  <c r="S103" i="75"/>
  <c r="S102" i="75"/>
  <c r="S101" i="75"/>
  <c r="S100" i="75"/>
  <c r="S99" i="75"/>
  <c r="S98" i="75"/>
  <c r="S97" i="75"/>
  <c r="S96" i="75"/>
  <c r="S95" i="75"/>
  <c r="S82" i="75"/>
  <c r="S81" i="75"/>
  <c r="S80" i="75"/>
  <c r="S79" i="75"/>
  <c r="S78" i="75"/>
  <c r="S77" i="75"/>
  <c r="S76" i="75"/>
  <c r="S75" i="75"/>
  <c r="S74" i="75"/>
  <c r="S73" i="75"/>
  <c r="S72" i="75"/>
  <c r="S71" i="75"/>
  <c r="S70" i="75"/>
  <c r="S69" i="75"/>
  <c r="S68" i="75"/>
  <c r="S67" i="75"/>
  <c r="S66" i="75"/>
  <c r="S65" i="75"/>
  <c r="S64" i="75"/>
  <c r="S63" i="75"/>
  <c r="S62" i="75"/>
  <c r="S61" i="75"/>
  <c r="S60" i="75"/>
  <c r="S59" i="75"/>
  <c r="S58" i="75"/>
  <c r="S57" i="75"/>
  <c r="S56" i="75"/>
  <c r="S55" i="75"/>
  <c r="S54" i="75"/>
  <c r="S53" i="75"/>
  <c r="S52" i="75"/>
  <c r="P52" i="75" s="1"/>
  <c r="L4" i="76" l="1"/>
  <c r="L5" i="76"/>
  <c r="L6" i="76"/>
  <c r="L7" i="76"/>
  <c r="L8" i="76"/>
  <c r="L9" i="76"/>
  <c r="L10" i="76"/>
  <c r="L11" i="76"/>
  <c r="L12" i="76"/>
  <c r="L13" i="76"/>
  <c r="L14" i="76"/>
  <c r="L15" i="76"/>
  <c r="L16" i="76"/>
  <c r="L17" i="76"/>
  <c r="L18" i="76"/>
  <c r="L19" i="76"/>
  <c r="L20" i="76"/>
  <c r="L21" i="76"/>
  <c r="L22" i="76"/>
  <c r="L23" i="76"/>
  <c r="L24" i="76"/>
  <c r="L25" i="76"/>
  <c r="L26" i="76"/>
  <c r="L27" i="76"/>
  <c r="L28" i="76"/>
  <c r="L29" i="76"/>
  <c r="L30" i="76"/>
  <c r="L31" i="76"/>
  <c r="L32" i="76"/>
  <c r="L33" i="76"/>
  <c r="L34" i="76"/>
  <c r="L35" i="76"/>
  <c r="L36" i="76"/>
  <c r="L37" i="76"/>
  <c r="L38" i="76"/>
  <c r="L39" i="76"/>
  <c r="L40" i="76"/>
  <c r="L41" i="76"/>
  <c r="L42" i="76"/>
  <c r="L43" i="76"/>
  <c r="L44" i="76"/>
  <c r="L45" i="76"/>
  <c r="L46" i="76"/>
  <c r="L47" i="76"/>
  <c r="L48" i="76"/>
  <c r="L49" i="76"/>
  <c r="L50" i="76"/>
  <c r="L51" i="76"/>
  <c r="L52" i="76"/>
  <c r="L53" i="76"/>
  <c r="L54" i="76"/>
  <c r="L55" i="76"/>
  <c r="L56" i="76"/>
  <c r="L57" i="76"/>
  <c r="L58" i="76"/>
  <c r="L59" i="76"/>
  <c r="L60" i="76"/>
  <c r="L61" i="76"/>
  <c r="L62" i="76"/>
  <c r="L63" i="76"/>
  <c r="L64" i="76"/>
  <c r="L65" i="76"/>
  <c r="L66" i="76"/>
  <c r="L67" i="76"/>
  <c r="L68" i="76"/>
  <c r="L69" i="76"/>
  <c r="L70" i="76"/>
  <c r="L71" i="76"/>
  <c r="L72" i="76"/>
  <c r="L73" i="76"/>
  <c r="L74" i="76"/>
  <c r="L75" i="76"/>
  <c r="L76" i="76"/>
  <c r="L77" i="76"/>
  <c r="L78" i="76"/>
  <c r="L79" i="76"/>
  <c r="L80" i="76"/>
  <c r="L81" i="76"/>
  <c r="L82" i="76"/>
  <c r="L83" i="76"/>
  <c r="L84" i="76"/>
  <c r="L85" i="76"/>
  <c r="L86" i="76"/>
  <c r="L87" i="76"/>
  <c r="L88" i="76"/>
  <c r="L89" i="76"/>
  <c r="L90" i="76"/>
  <c r="L91" i="76"/>
  <c r="L92" i="76"/>
  <c r="L93" i="76"/>
  <c r="L94" i="76"/>
  <c r="L95" i="76"/>
  <c r="L96" i="76"/>
  <c r="L97" i="76"/>
  <c r="L98" i="76"/>
  <c r="L99" i="76"/>
  <c r="L100" i="76"/>
  <c r="L101" i="76"/>
  <c r="L102" i="76"/>
  <c r="L103" i="76"/>
  <c r="L104" i="76"/>
  <c r="L105" i="76"/>
  <c r="L106" i="76"/>
  <c r="L107" i="76"/>
  <c r="L108" i="76"/>
  <c r="L109" i="76"/>
  <c r="L110" i="76"/>
  <c r="L111" i="76"/>
  <c r="L112" i="76"/>
  <c r="L113" i="76"/>
  <c r="L114" i="76"/>
  <c r="L115" i="76"/>
  <c r="L116" i="76"/>
  <c r="L117" i="76"/>
  <c r="L118" i="76"/>
  <c r="L119" i="76"/>
  <c r="L120" i="76"/>
  <c r="L121" i="76"/>
  <c r="L122" i="76"/>
  <c r="L123" i="76"/>
  <c r="L124" i="76"/>
  <c r="L125" i="76"/>
  <c r="L126" i="76"/>
  <c r="L127" i="76"/>
  <c r="L128" i="76"/>
  <c r="L129" i="76"/>
  <c r="L130" i="76"/>
  <c r="L131" i="76"/>
  <c r="L132" i="76"/>
  <c r="L133" i="76"/>
  <c r="L134" i="76"/>
  <c r="L135" i="76"/>
  <c r="L136" i="76"/>
  <c r="L137" i="76"/>
  <c r="L138" i="76"/>
  <c r="L139" i="76"/>
  <c r="L140" i="76"/>
  <c r="L141" i="76"/>
  <c r="L142" i="76"/>
  <c r="L143" i="76"/>
  <c r="L144" i="76"/>
  <c r="L145" i="76"/>
  <c r="L146" i="76"/>
  <c r="L147" i="76"/>
  <c r="L148" i="76"/>
  <c r="L149" i="76"/>
  <c r="L150" i="76"/>
  <c r="L151" i="76"/>
  <c r="L152" i="76"/>
  <c r="L153" i="76"/>
  <c r="L154" i="76"/>
  <c r="L155" i="76"/>
  <c r="L156" i="76"/>
  <c r="L157" i="76"/>
  <c r="L158" i="76"/>
  <c r="L159" i="76"/>
  <c r="L160" i="76"/>
  <c r="L161" i="76"/>
  <c r="L162" i="76"/>
  <c r="L163" i="76"/>
  <c r="L164" i="76"/>
  <c r="L165" i="76"/>
  <c r="L166" i="76"/>
  <c r="L167" i="76"/>
  <c r="L168" i="76"/>
  <c r="L169" i="76"/>
  <c r="L170" i="76"/>
  <c r="L171" i="76"/>
  <c r="L172" i="76"/>
  <c r="L173" i="76"/>
  <c r="L174" i="76"/>
  <c r="L175" i="76"/>
  <c r="L176" i="76"/>
  <c r="L177" i="76"/>
  <c r="L178" i="76"/>
  <c r="L179" i="76"/>
  <c r="L180" i="76"/>
  <c r="L181" i="76"/>
  <c r="L182" i="76"/>
  <c r="L183" i="76"/>
  <c r="L184" i="76"/>
  <c r="L185" i="76"/>
  <c r="L186" i="76"/>
  <c r="L187" i="76"/>
  <c r="L188" i="76"/>
  <c r="L189" i="76"/>
  <c r="L190" i="76"/>
  <c r="L191" i="76"/>
  <c r="L192" i="76"/>
  <c r="L193" i="76"/>
  <c r="L194" i="76"/>
  <c r="L195" i="76"/>
  <c r="L196" i="76"/>
  <c r="L197" i="76"/>
  <c r="L198" i="76"/>
  <c r="L199" i="76"/>
  <c r="L200" i="76"/>
  <c r="L201" i="76"/>
  <c r="L202" i="76"/>
  <c r="L203" i="76"/>
  <c r="L204" i="76"/>
  <c r="L205" i="76"/>
  <c r="L206" i="76"/>
  <c r="L207" i="76"/>
  <c r="L208" i="76"/>
  <c r="L209" i="76"/>
  <c r="L210" i="76"/>
  <c r="L211" i="76"/>
  <c r="L212" i="76"/>
  <c r="L213" i="76"/>
  <c r="L214" i="76"/>
  <c r="L215" i="76"/>
  <c r="L216" i="76"/>
  <c r="L217" i="76"/>
  <c r="L218" i="76"/>
  <c r="L219" i="76"/>
  <c r="L220" i="76"/>
  <c r="L221" i="76"/>
  <c r="L222" i="76"/>
  <c r="L223" i="76"/>
  <c r="L224" i="76"/>
  <c r="L225" i="76"/>
  <c r="L226" i="76"/>
  <c r="L227" i="76"/>
  <c r="L228" i="76"/>
  <c r="L229" i="76"/>
  <c r="L230" i="76"/>
  <c r="L231" i="76"/>
  <c r="L232" i="76"/>
  <c r="L233" i="76"/>
  <c r="L234" i="76"/>
  <c r="L235" i="76"/>
  <c r="L236" i="76"/>
  <c r="L237" i="76"/>
  <c r="L238" i="76"/>
  <c r="L239" i="76"/>
  <c r="L240" i="76"/>
  <c r="L241" i="76"/>
  <c r="L242" i="76"/>
  <c r="L243" i="76"/>
  <c r="L244" i="76"/>
  <c r="L245" i="76"/>
  <c r="L246" i="76"/>
  <c r="L247" i="76"/>
  <c r="L248" i="76"/>
  <c r="L249" i="76"/>
  <c r="L250" i="76"/>
  <c r="L251" i="76"/>
  <c r="L252" i="76"/>
  <c r="L253" i="76"/>
  <c r="L254" i="76"/>
  <c r="L255" i="76"/>
  <c r="L256" i="76"/>
  <c r="L257" i="76"/>
  <c r="L258" i="76"/>
  <c r="L259" i="76"/>
  <c r="L260" i="76"/>
  <c r="L261" i="76"/>
  <c r="L262" i="76"/>
  <c r="L263" i="76"/>
  <c r="L264" i="76"/>
  <c r="L265" i="76"/>
  <c r="L266" i="76"/>
  <c r="L267" i="76"/>
  <c r="L268" i="76"/>
  <c r="L269" i="76"/>
  <c r="L270" i="76"/>
  <c r="L271" i="76"/>
  <c r="L272" i="76"/>
  <c r="L273" i="76"/>
  <c r="L274" i="76"/>
  <c r="L275" i="76"/>
  <c r="L276" i="76"/>
  <c r="L277" i="76"/>
  <c r="L278" i="76"/>
  <c r="L279" i="76"/>
  <c r="L280" i="76"/>
  <c r="L281" i="76"/>
  <c r="L282" i="76"/>
  <c r="L283" i="76"/>
  <c r="L284" i="76"/>
  <c r="L285" i="76"/>
  <c r="L286" i="76"/>
  <c r="L287" i="76"/>
  <c r="L288" i="76"/>
  <c r="L289" i="76"/>
  <c r="L290" i="76"/>
  <c r="L291" i="76"/>
  <c r="L292" i="76"/>
  <c r="L293" i="76"/>
  <c r="L294" i="76"/>
  <c r="L295" i="76"/>
  <c r="L296" i="76"/>
  <c r="L297" i="76"/>
  <c r="L298" i="76"/>
  <c r="L299" i="76"/>
  <c r="L300" i="76"/>
  <c r="L301" i="76"/>
  <c r="L302" i="76"/>
  <c r="L303" i="76"/>
  <c r="L304" i="76"/>
  <c r="L305" i="76"/>
  <c r="L306" i="76"/>
  <c r="L307" i="76"/>
  <c r="L308" i="76"/>
  <c r="L309" i="76"/>
  <c r="L310" i="76"/>
  <c r="L311" i="76"/>
  <c r="L312" i="76"/>
  <c r="L313" i="76"/>
  <c r="L314" i="76"/>
  <c r="L315" i="76"/>
  <c r="L316" i="76"/>
  <c r="L317" i="76"/>
  <c r="L318" i="76"/>
  <c r="L319" i="76"/>
  <c r="L320" i="76"/>
  <c r="L321" i="76"/>
  <c r="L322" i="76"/>
  <c r="L323" i="76"/>
  <c r="L324" i="76"/>
  <c r="L325" i="76"/>
  <c r="L326" i="76"/>
  <c r="L327" i="76"/>
  <c r="L328" i="76"/>
  <c r="L329" i="76"/>
  <c r="L330" i="76"/>
  <c r="L331" i="76"/>
  <c r="L332" i="76"/>
  <c r="L333" i="76"/>
  <c r="L334" i="76"/>
  <c r="L335" i="76"/>
  <c r="L336" i="76"/>
  <c r="L337" i="76"/>
  <c r="L338" i="76"/>
  <c r="L339" i="76"/>
  <c r="L340" i="76"/>
  <c r="L341" i="76"/>
  <c r="L342" i="76"/>
  <c r="L343" i="76"/>
  <c r="L344" i="76"/>
  <c r="L345" i="76"/>
  <c r="L346" i="76"/>
  <c r="L347" i="76"/>
  <c r="L348" i="76"/>
  <c r="L349" i="76"/>
  <c r="L350" i="76"/>
  <c r="L351" i="76"/>
  <c r="L352" i="76"/>
  <c r="L353" i="76"/>
  <c r="L354" i="76"/>
  <c r="L355" i="76"/>
  <c r="L356" i="76"/>
  <c r="L357" i="76"/>
  <c r="L358" i="76"/>
  <c r="L359" i="76"/>
  <c r="L360" i="76"/>
  <c r="L361" i="76"/>
  <c r="L362" i="76"/>
  <c r="L363" i="76"/>
  <c r="L364" i="76"/>
  <c r="L365" i="76"/>
  <c r="L366" i="76"/>
  <c r="L367" i="76"/>
  <c r="L368" i="76"/>
  <c r="L369" i="76"/>
  <c r="L370" i="76"/>
  <c r="L371" i="76"/>
  <c r="L372" i="76"/>
  <c r="L373" i="76"/>
  <c r="L374" i="76"/>
  <c r="L3" i="76"/>
  <c r="A369" i="76" l="1"/>
  <c r="A370" i="76"/>
  <c r="A371" i="76"/>
  <c r="A372" i="76"/>
  <c r="A373" i="76"/>
  <c r="A374" i="76"/>
  <c r="J4" i="76"/>
  <c r="A4" i="76" s="1"/>
  <c r="K4" i="76"/>
  <c r="J5" i="76"/>
  <c r="K5" i="76"/>
  <c r="J6" i="76"/>
  <c r="A6" i="76" s="1"/>
  <c r="K6" i="76"/>
  <c r="J7" i="76"/>
  <c r="K7" i="76"/>
  <c r="J8" i="76"/>
  <c r="A8" i="76" s="1"/>
  <c r="K8" i="76"/>
  <c r="J9" i="76"/>
  <c r="K9" i="76"/>
  <c r="J10" i="76"/>
  <c r="A10" i="76" s="1"/>
  <c r="K10" i="76"/>
  <c r="J11" i="76"/>
  <c r="K11" i="76"/>
  <c r="J12" i="76"/>
  <c r="A12" i="76" s="1"/>
  <c r="K12" i="76"/>
  <c r="J13" i="76"/>
  <c r="K13" i="76"/>
  <c r="J14" i="76"/>
  <c r="A14" i="76" s="1"/>
  <c r="K14" i="76"/>
  <c r="J15" i="76"/>
  <c r="K15" i="76"/>
  <c r="J16" i="76"/>
  <c r="A16" i="76" s="1"/>
  <c r="K16" i="76"/>
  <c r="J17" i="76"/>
  <c r="K17" i="76"/>
  <c r="J18" i="76"/>
  <c r="A18" i="76" s="1"/>
  <c r="K18" i="76"/>
  <c r="J19" i="76"/>
  <c r="K19" i="76"/>
  <c r="A19" i="76" s="1"/>
  <c r="J20" i="76"/>
  <c r="A20" i="76" s="1"/>
  <c r="K20" i="76"/>
  <c r="J21" i="76"/>
  <c r="K21" i="76"/>
  <c r="J22" i="76"/>
  <c r="A22" i="76" s="1"/>
  <c r="K22" i="76"/>
  <c r="J23" i="76"/>
  <c r="K23" i="76"/>
  <c r="J24" i="76"/>
  <c r="A24" i="76" s="1"/>
  <c r="K24" i="76"/>
  <c r="J25" i="76"/>
  <c r="K25" i="76"/>
  <c r="J26" i="76"/>
  <c r="A26" i="76" s="1"/>
  <c r="K26" i="76"/>
  <c r="J27" i="76"/>
  <c r="K27" i="76"/>
  <c r="J28" i="76"/>
  <c r="A28" i="76" s="1"/>
  <c r="K28" i="76"/>
  <c r="J29" i="76"/>
  <c r="K29" i="76"/>
  <c r="J30" i="76"/>
  <c r="A30" i="76" s="1"/>
  <c r="K30" i="76"/>
  <c r="J31" i="76"/>
  <c r="K31" i="76"/>
  <c r="J32" i="76"/>
  <c r="A32" i="76" s="1"/>
  <c r="K32" i="76"/>
  <c r="J33" i="76"/>
  <c r="K33" i="76"/>
  <c r="J34" i="76"/>
  <c r="A34" i="76" s="1"/>
  <c r="K34" i="76"/>
  <c r="J35" i="76"/>
  <c r="K35" i="76"/>
  <c r="A35" i="76" s="1"/>
  <c r="J36" i="76"/>
  <c r="A36" i="76" s="1"/>
  <c r="K36" i="76"/>
  <c r="J37" i="76"/>
  <c r="K37" i="76"/>
  <c r="J38" i="76"/>
  <c r="A38" i="76" s="1"/>
  <c r="K38" i="76"/>
  <c r="J39" i="76"/>
  <c r="K39" i="76"/>
  <c r="J40" i="76"/>
  <c r="A40" i="76" s="1"/>
  <c r="K40" i="76"/>
  <c r="J41" i="76"/>
  <c r="K41" i="76"/>
  <c r="J42" i="76"/>
  <c r="A42" i="76" s="1"/>
  <c r="K42" i="76"/>
  <c r="J43" i="76"/>
  <c r="K43" i="76"/>
  <c r="J44" i="76"/>
  <c r="A44" i="76" s="1"/>
  <c r="K44" i="76"/>
  <c r="J45" i="76"/>
  <c r="K45" i="76"/>
  <c r="J46" i="76"/>
  <c r="A46" i="76" s="1"/>
  <c r="K46" i="76"/>
  <c r="J47" i="76"/>
  <c r="K47" i="76"/>
  <c r="J48" i="76"/>
  <c r="A48" i="76" s="1"/>
  <c r="K48" i="76"/>
  <c r="J49" i="76"/>
  <c r="K49" i="76"/>
  <c r="J50" i="76"/>
  <c r="A50" i="76" s="1"/>
  <c r="K50" i="76"/>
  <c r="J51" i="76"/>
  <c r="K51" i="76"/>
  <c r="A51" i="76" s="1"/>
  <c r="J52" i="76"/>
  <c r="A52" i="76" s="1"/>
  <c r="K52" i="76"/>
  <c r="J53" i="76"/>
  <c r="K53" i="76"/>
  <c r="J54" i="76"/>
  <c r="A54" i="76" s="1"/>
  <c r="K54" i="76"/>
  <c r="J55" i="76"/>
  <c r="K55" i="76"/>
  <c r="J56" i="76"/>
  <c r="A56" i="76" s="1"/>
  <c r="K56" i="76"/>
  <c r="J57" i="76"/>
  <c r="K57" i="76"/>
  <c r="J58" i="76"/>
  <c r="A58" i="76" s="1"/>
  <c r="K58" i="76"/>
  <c r="J59" i="76"/>
  <c r="K59" i="76"/>
  <c r="J60" i="76"/>
  <c r="A60" i="76" s="1"/>
  <c r="K60" i="76"/>
  <c r="J61" i="76"/>
  <c r="K61" i="76"/>
  <c r="J62" i="76"/>
  <c r="A62" i="76" s="1"/>
  <c r="K62" i="76"/>
  <c r="J63" i="76"/>
  <c r="K63" i="76"/>
  <c r="J64" i="76"/>
  <c r="A64" i="76" s="1"/>
  <c r="K64" i="76"/>
  <c r="J65" i="76"/>
  <c r="K65" i="76"/>
  <c r="J66" i="76"/>
  <c r="A66" i="76" s="1"/>
  <c r="K66" i="76"/>
  <c r="J67" i="76"/>
  <c r="K67" i="76"/>
  <c r="A67" i="76" s="1"/>
  <c r="J68" i="76"/>
  <c r="A68" i="76" s="1"/>
  <c r="K68" i="76"/>
  <c r="J69" i="76"/>
  <c r="K69" i="76"/>
  <c r="J70" i="76"/>
  <c r="A70" i="76" s="1"/>
  <c r="K70" i="76"/>
  <c r="J71" i="76"/>
  <c r="K71" i="76"/>
  <c r="J72" i="76"/>
  <c r="A72" i="76" s="1"/>
  <c r="K72" i="76"/>
  <c r="J73" i="76"/>
  <c r="K73" i="76"/>
  <c r="J74" i="76"/>
  <c r="A74" i="76" s="1"/>
  <c r="K74" i="76"/>
  <c r="J75" i="76"/>
  <c r="K75" i="76"/>
  <c r="J76" i="76"/>
  <c r="A76" i="76" s="1"/>
  <c r="K76" i="76"/>
  <c r="J77" i="76"/>
  <c r="K77" i="76"/>
  <c r="J78" i="76"/>
  <c r="A78" i="76" s="1"/>
  <c r="K78" i="76"/>
  <c r="J79" i="76"/>
  <c r="K79" i="76"/>
  <c r="J80" i="76"/>
  <c r="A80" i="76" s="1"/>
  <c r="K80" i="76"/>
  <c r="J81" i="76"/>
  <c r="K81" i="76"/>
  <c r="J82" i="76"/>
  <c r="A82" i="76" s="1"/>
  <c r="K82" i="76"/>
  <c r="J83" i="76"/>
  <c r="K83" i="76"/>
  <c r="A83" i="76" s="1"/>
  <c r="J84" i="76"/>
  <c r="A84" i="76" s="1"/>
  <c r="K84" i="76"/>
  <c r="J85" i="76"/>
  <c r="K85" i="76"/>
  <c r="J86" i="76"/>
  <c r="A86" i="76" s="1"/>
  <c r="K86" i="76"/>
  <c r="J87" i="76"/>
  <c r="K87" i="76"/>
  <c r="J88" i="76"/>
  <c r="A88" i="76" s="1"/>
  <c r="K88" i="76"/>
  <c r="J89" i="76"/>
  <c r="K89" i="76"/>
  <c r="J90" i="76"/>
  <c r="A90" i="76" s="1"/>
  <c r="K90" i="76"/>
  <c r="J91" i="76"/>
  <c r="K91" i="76"/>
  <c r="J92" i="76"/>
  <c r="A92" i="76" s="1"/>
  <c r="K92" i="76"/>
  <c r="J93" i="76"/>
  <c r="K93" i="76"/>
  <c r="J94" i="76"/>
  <c r="A94" i="76" s="1"/>
  <c r="K94" i="76"/>
  <c r="J95" i="76"/>
  <c r="K95" i="76"/>
  <c r="J96" i="76"/>
  <c r="A96" i="76" s="1"/>
  <c r="K96" i="76"/>
  <c r="J97" i="76"/>
  <c r="K97" i="76"/>
  <c r="J98" i="76"/>
  <c r="A98" i="76" s="1"/>
  <c r="K98" i="76"/>
  <c r="J99" i="76"/>
  <c r="K99" i="76"/>
  <c r="A99" i="76" s="1"/>
  <c r="J100" i="76"/>
  <c r="A100" i="76" s="1"/>
  <c r="K100" i="76"/>
  <c r="J101" i="76"/>
  <c r="K101" i="76"/>
  <c r="J102" i="76"/>
  <c r="A102" i="76" s="1"/>
  <c r="K102" i="76"/>
  <c r="J103" i="76"/>
  <c r="K103" i="76"/>
  <c r="J104" i="76"/>
  <c r="A104" i="76" s="1"/>
  <c r="K104" i="76"/>
  <c r="J105" i="76"/>
  <c r="K105" i="76"/>
  <c r="J106" i="76"/>
  <c r="A106" i="76" s="1"/>
  <c r="K106" i="76"/>
  <c r="J107" i="76"/>
  <c r="K107" i="76"/>
  <c r="J108" i="76"/>
  <c r="A108" i="76" s="1"/>
  <c r="K108" i="76"/>
  <c r="J109" i="76"/>
  <c r="K109" i="76"/>
  <c r="J110" i="76"/>
  <c r="A110" i="76" s="1"/>
  <c r="K110" i="76"/>
  <c r="J111" i="76"/>
  <c r="K111" i="76"/>
  <c r="J112" i="76"/>
  <c r="A112" i="76" s="1"/>
  <c r="K112" i="76"/>
  <c r="J113" i="76"/>
  <c r="K113" i="76"/>
  <c r="J114" i="76"/>
  <c r="A114" i="76" s="1"/>
  <c r="K114" i="76"/>
  <c r="J115" i="76"/>
  <c r="K115" i="76"/>
  <c r="A115" i="76" s="1"/>
  <c r="J116" i="76"/>
  <c r="A116" i="76" s="1"/>
  <c r="K116" i="76"/>
  <c r="J117" i="76"/>
  <c r="K117" i="76"/>
  <c r="J118" i="76"/>
  <c r="A118" i="76" s="1"/>
  <c r="K118" i="76"/>
  <c r="J119" i="76"/>
  <c r="K119" i="76"/>
  <c r="J120" i="76"/>
  <c r="A120" i="76" s="1"/>
  <c r="K120" i="76"/>
  <c r="J121" i="76"/>
  <c r="K121" i="76"/>
  <c r="J122" i="76"/>
  <c r="A122" i="76" s="1"/>
  <c r="K122" i="76"/>
  <c r="J123" i="76"/>
  <c r="K123" i="76"/>
  <c r="J124" i="76"/>
  <c r="A124" i="76" s="1"/>
  <c r="K124" i="76"/>
  <c r="J125" i="76"/>
  <c r="K125" i="76"/>
  <c r="J126" i="76"/>
  <c r="A126" i="76" s="1"/>
  <c r="K126" i="76"/>
  <c r="J127" i="76"/>
  <c r="K127" i="76"/>
  <c r="J128" i="76"/>
  <c r="A128" i="76" s="1"/>
  <c r="K128" i="76"/>
  <c r="J129" i="76"/>
  <c r="K129" i="76"/>
  <c r="J130" i="76"/>
  <c r="A130" i="76" s="1"/>
  <c r="K130" i="76"/>
  <c r="J131" i="76"/>
  <c r="K131" i="76"/>
  <c r="A131" i="76" s="1"/>
  <c r="J132" i="76"/>
  <c r="A132" i="76" s="1"/>
  <c r="K132" i="76"/>
  <c r="J133" i="76"/>
  <c r="K133" i="76"/>
  <c r="J134" i="76"/>
  <c r="A134" i="76" s="1"/>
  <c r="K134" i="76"/>
  <c r="J135" i="76"/>
  <c r="K135" i="76"/>
  <c r="J136" i="76"/>
  <c r="A136" i="76" s="1"/>
  <c r="K136" i="76"/>
  <c r="J137" i="76"/>
  <c r="K137" i="76"/>
  <c r="J138" i="76"/>
  <c r="A138" i="76" s="1"/>
  <c r="K138" i="76"/>
  <c r="J139" i="76"/>
  <c r="K139" i="76"/>
  <c r="J140" i="76"/>
  <c r="A140" i="76" s="1"/>
  <c r="K140" i="76"/>
  <c r="J141" i="76"/>
  <c r="K141" i="76"/>
  <c r="J142" i="76"/>
  <c r="A142" i="76" s="1"/>
  <c r="K142" i="76"/>
  <c r="J143" i="76"/>
  <c r="K143" i="76"/>
  <c r="J144" i="76"/>
  <c r="A144" i="76" s="1"/>
  <c r="K144" i="76"/>
  <c r="J145" i="76"/>
  <c r="K145" i="76"/>
  <c r="J146" i="76"/>
  <c r="A146" i="76" s="1"/>
  <c r="K146" i="76"/>
  <c r="J147" i="76"/>
  <c r="K147" i="76"/>
  <c r="A147" i="76" s="1"/>
  <c r="J148" i="76"/>
  <c r="A148" i="76" s="1"/>
  <c r="K148" i="76"/>
  <c r="J149" i="76"/>
  <c r="K149" i="76"/>
  <c r="J150" i="76"/>
  <c r="A150" i="76" s="1"/>
  <c r="K150" i="76"/>
  <c r="J151" i="76"/>
  <c r="K151" i="76"/>
  <c r="J152" i="76"/>
  <c r="A152" i="76" s="1"/>
  <c r="K152" i="76"/>
  <c r="J153" i="76"/>
  <c r="K153" i="76"/>
  <c r="J154" i="76"/>
  <c r="A154" i="76" s="1"/>
  <c r="K154" i="76"/>
  <c r="J155" i="76"/>
  <c r="K155" i="76"/>
  <c r="J156" i="76"/>
  <c r="A156" i="76" s="1"/>
  <c r="K156" i="76"/>
  <c r="J157" i="76"/>
  <c r="K157" i="76"/>
  <c r="J158" i="76"/>
  <c r="A158" i="76" s="1"/>
  <c r="K158" i="76"/>
  <c r="J159" i="76"/>
  <c r="K159" i="76"/>
  <c r="J160" i="76"/>
  <c r="A160" i="76" s="1"/>
  <c r="K160" i="76"/>
  <c r="J161" i="76"/>
  <c r="K161" i="76"/>
  <c r="J162" i="76"/>
  <c r="A162" i="76" s="1"/>
  <c r="K162" i="76"/>
  <c r="J163" i="76"/>
  <c r="K163" i="76"/>
  <c r="A163" i="76" s="1"/>
  <c r="J164" i="76"/>
  <c r="A164" i="76" s="1"/>
  <c r="K164" i="76"/>
  <c r="J165" i="76"/>
  <c r="K165" i="76"/>
  <c r="J166" i="76"/>
  <c r="A166" i="76" s="1"/>
  <c r="K166" i="76"/>
  <c r="J167" i="76"/>
  <c r="K167" i="76"/>
  <c r="J168" i="76"/>
  <c r="A168" i="76" s="1"/>
  <c r="K168" i="76"/>
  <c r="J169" i="76"/>
  <c r="K169" i="76"/>
  <c r="J170" i="76"/>
  <c r="A170" i="76" s="1"/>
  <c r="K170" i="76"/>
  <c r="J171" i="76"/>
  <c r="K171" i="76"/>
  <c r="J172" i="76"/>
  <c r="A172" i="76" s="1"/>
  <c r="K172" i="76"/>
  <c r="J173" i="76"/>
  <c r="K173" i="76"/>
  <c r="J174" i="76"/>
  <c r="A174" i="76" s="1"/>
  <c r="K174" i="76"/>
  <c r="J175" i="76"/>
  <c r="K175" i="76"/>
  <c r="J176" i="76"/>
  <c r="A176" i="76" s="1"/>
  <c r="K176" i="76"/>
  <c r="J177" i="76"/>
  <c r="K177" i="76"/>
  <c r="J178" i="76"/>
  <c r="A178" i="76" s="1"/>
  <c r="K178" i="76"/>
  <c r="J179" i="76"/>
  <c r="K179" i="76"/>
  <c r="A179" i="76" s="1"/>
  <c r="J180" i="76"/>
  <c r="A180" i="76" s="1"/>
  <c r="K180" i="76"/>
  <c r="J181" i="76"/>
  <c r="K181" i="76"/>
  <c r="J182" i="76"/>
  <c r="A182" i="76" s="1"/>
  <c r="K182" i="76"/>
  <c r="J183" i="76"/>
  <c r="K183" i="76"/>
  <c r="J184" i="76"/>
  <c r="A184" i="76" s="1"/>
  <c r="K184" i="76"/>
  <c r="J185" i="76"/>
  <c r="K185" i="76"/>
  <c r="J186" i="76"/>
  <c r="A186" i="76" s="1"/>
  <c r="K186" i="76"/>
  <c r="J187" i="76"/>
  <c r="K187" i="76"/>
  <c r="J188" i="76"/>
  <c r="A188" i="76" s="1"/>
  <c r="K188" i="76"/>
  <c r="J189" i="76"/>
  <c r="K189" i="76"/>
  <c r="J190" i="76"/>
  <c r="A190" i="76" s="1"/>
  <c r="K190" i="76"/>
  <c r="J191" i="76"/>
  <c r="K191" i="76"/>
  <c r="J192" i="76"/>
  <c r="A192" i="76" s="1"/>
  <c r="K192" i="76"/>
  <c r="J193" i="76"/>
  <c r="K193" i="76"/>
  <c r="J194" i="76"/>
  <c r="A194" i="76" s="1"/>
  <c r="K194" i="76"/>
  <c r="J195" i="76"/>
  <c r="K195" i="76"/>
  <c r="A195" i="76" s="1"/>
  <c r="J196" i="76"/>
  <c r="A196" i="76" s="1"/>
  <c r="K196" i="76"/>
  <c r="J197" i="76"/>
  <c r="K197" i="76"/>
  <c r="J198" i="76"/>
  <c r="A198" i="76" s="1"/>
  <c r="K198" i="76"/>
  <c r="J199" i="76"/>
  <c r="K199" i="76"/>
  <c r="J200" i="76"/>
  <c r="A200" i="76" s="1"/>
  <c r="K200" i="76"/>
  <c r="J201" i="76"/>
  <c r="K201" i="76"/>
  <c r="J202" i="76"/>
  <c r="A202" i="76" s="1"/>
  <c r="K202" i="76"/>
  <c r="J203" i="76"/>
  <c r="K203" i="76"/>
  <c r="J204" i="76"/>
  <c r="A204" i="76" s="1"/>
  <c r="K204" i="76"/>
  <c r="J205" i="76"/>
  <c r="K205" i="76"/>
  <c r="J206" i="76"/>
  <c r="A206" i="76" s="1"/>
  <c r="K206" i="76"/>
  <c r="J207" i="76"/>
  <c r="K207" i="76"/>
  <c r="J208" i="76"/>
  <c r="A208" i="76" s="1"/>
  <c r="K208" i="76"/>
  <c r="J209" i="76"/>
  <c r="K209" i="76"/>
  <c r="J210" i="76"/>
  <c r="A210" i="76" s="1"/>
  <c r="K210" i="76"/>
  <c r="J211" i="76"/>
  <c r="K211" i="76"/>
  <c r="A211" i="76" s="1"/>
  <c r="J212" i="76"/>
  <c r="A212" i="76" s="1"/>
  <c r="K212" i="76"/>
  <c r="J213" i="76"/>
  <c r="K213" i="76"/>
  <c r="J214" i="76"/>
  <c r="A214" i="76" s="1"/>
  <c r="K214" i="76"/>
  <c r="J215" i="76"/>
  <c r="K215" i="76"/>
  <c r="J216" i="76"/>
  <c r="A216" i="76" s="1"/>
  <c r="K216" i="76"/>
  <c r="J217" i="76"/>
  <c r="K217" i="76"/>
  <c r="J218" i="76"/>
  <c r="A218" i="76" s="1"/>
  <c r="K218" i="76"/>
  <c r="J219" i="76"/>
  <c r="K219" i="76"/>
  <c r="J220" i="76"/>
  <c r="A220" i="76" s="1"/>
  <c r="K220" i="76"/>
  <c r="J221" i="76"/>
  <c r="K221" i="76"/>
  <c r="J222" i="76"/>
  <c r="A222" i="76" s="1"/>
  <c r="K222" i="76"/>
  <c r="J223" i="76"/>
  <c r="K223" i="76"/>
  <c r="J224" i="76"/>
  <c r="A224" i="76" s="1"/>
  <c r="K224" i="76"/>
  <c r="J225" i="76"/>
  <c r="K225" i="76"/>
  <c r="J226" i="76"/>
  <c r="A226" i="76" s="1"/>
  <c r="K226" i="76"/>
  <c r="J227" i="76"/>
  <c r="K227" i="76"/>
  <c r="A227" i="76" s="1"/>
  <c r="J228" i="76"/>
  <c r="A228" i="76" s="1"/>
  <c r="K228" i="76"/>
  <c r="J229" i="76"/>
  <c r="K229" i="76"/>
  <c r="J230" i="76"/>
  <c r="A230" i="76" s="1"/>
  <c r="K230" i="76"/>
  <c r="J231" i="76"/>
  <c r="K231" i="76"/>
  <c r="J232" i="76"/>
  <c r="A232" i="76" s="1"/>
  <c r="K232" i="76"/>
  <c r="J233" i="76"/>
  <c r="K233" i="76"/>
  <c r="J234" i="76"/>
  <c r="A234" i="76" s="1"/>
  <c r="K234" i="76"/>
  <c r="J235" i="76"/>
  <c r="K235" i="76"/>
  <c r="J236" i="76"/>
  <c r="A236" i="76" s="1"/>
  <c r="K236" i="76"/>
  <c r="J237" i="76"/>
  <c r="K237" i="76"/>
  <c r="J238" i="76"/>
  <c r="A238" i="76" s="1"/>
  <c r="K238" i="76"/>
  <c r="J239" i="76"/>
  <c r="K239" i="76"/>
  <c r="J240" i="76"/>
  <c r="A240" i="76" s="1"/>
  <c r="K240" i="76"/>
  <c r="J241" i="76"/>
  <c r="K241" i="76"/>
  <c r="J242" i="76"/>
  <c r="A242" i="76" s="1"/>
  <c r="K242" i="76"/>
  <c r="J243" i="76"/>
  <c r="K243" i="76"/>
  <c r="A243" i="76" s="1"/>
  <c r="J244" i="76"/>
  <c r="A244" i="76" s="1"/>
  <c r="K244" i="76"/>
  <c r="J245" i="76"/>
  <c r="K245" i="76"/>
  <c r="J246" i="76"/>
  <c r="A246" i="76" s="1"/>
  <c r="K246" i="76"/>
  <c r="J247" i="76"/>
  <c r="K247" i="76"/>
  <c r="J248" i="76"/>
  <c r="A248" i="76" s="1"/>
  <c r="K248" i="76"/>
  <c r="J249" i="76"/>
  <c r="K249" i="76"/>
  <c r="J250" i="76"/>
  <c r="A250" i="76" s="1"/>
  <c r="K250" i="76"/>
  <c r="J251" i="76"/>
  <c r="K251" i="76"/>
  <c r="J252" i="76"/>
  <c r="A252" i="76" s="1"/>
  <c r="K252" i="76"/>
  <c r="J253" i="76"/>
  <c r="K253" i="76"/>
  <c r="J254" i="76"/>
  <c r="A254" i="76" s="1"/>
  <c r="K254" i="76"/>
  <c r="J255" i="76"/>
  <c r="K255" i="76"/>
  <c r="J256" i="76"/>
  <c r="A256" i="76" s="1"/>
  <c r="K256" i="76"/>
  <c r="J257" i="76"/>
  <c r="K257" i="76"/>
  <c r="J258" i="76"/>
  <c r="A258" i="76" s="1"/>
  <c r="K258" i="76"/>
  <c r="J259" i="76"/>
  <c r="K259" i="76"/>
  <c r="A259" i="76" s="1"/>
  <c r="J260" i="76"/>
  <c r="A260" i="76" s="1"/>
  <c r="K260" i="76"/>
  <c r="J261" i="76"/>
  <c r="K261" i="76"/>
  <c r="J262" i="76"/>
  <c r="A262" i="76" s="1"/>
  <c r="K262" i="76"/>
  <c r="J263" i="76"/>
  <c r="K263" i="76"/>
  <c r="J264" i="76"/>
  <c r="A264" i="76" s="1"/>
  <c r="K264" i="76"/>
  <c r="J265" i="76"/>
  <c r="K265" i="76"/>
  <c r="J266" i="76"/>
  <c r="A266" i="76" s="1"/>
  <c r="K266" i="76"/>
  <c r="J267" i="76"/>
  <c r="K267" i="76"/>
  <c r="J268" i="76"/>
  <c r="A268" i="76" s="1"/>
  <c r="K268" i="76"/>
  <c r="J269" i="76"/>
  <c r="K269" i="76"/>
  <c r="J270" i="76"/>
  <c r="A270" i="76" s="1"/>
  <c r="K270" i="76"/>
  <c r="J271" i="76"/>
  <c r="K271" i="76"/>
  <c r="J272" i="76"/>
  <c r="A272" i="76" s="1"/>
  <c r="K272" i="76"/>
  <c r="J273" i="76"/>
  <c r="K273" i="76"/>
  <c r="J274" i="76"/>
  <c r="A274" i="76" s="1"/>
  <c r="K274" i="76"/>
  <c r="J275" i="76"/>
  <c r="K275" i="76"/>
  <c r="A275" i="76" s="1"/>
  <c r="J276" i="76"/>
  <c r="A276" i="76" s="1"/>
  <c r="K276" i="76"/>
  <c r="J277" i="76"/>
  <c r="K277" i="76"/>
  <c r="J278" i="76"/>
  <c r="A278" i="76" s="1"/>
  <c r="K278" i="76"/>
  <c r="J279" i="76"/>
  <c r="K279" i="76"/>
  <c r="J280" i="76"/>
  <c r="A280" i="76" s="1"/>
  <c r="K280" i="76"/>
  <c r="J281" i="76"/>
  <c r="K281" i="76"/>
  <c r="J282" i="76"/>
  <c r="A282" i="76" s="1"/>
  <c r="K282" i="76"/>
  <c r="J283" i="76"/>
  <c r="K283" i="76"/>
  <c r="J284" i="76"/>
  <c r="A284" i="76" s="1"/>
  <c r="K284" i="76"/>
  <c r="J285" i="76"/>
  <c r="K285" i="76"/>
  <c r="J286" i="76"/>
  <c r="A286" i="76" s="1"/>
  <c r="K286" i="76"/>
  <c r="J287" i="76"/>
  <c r="K287" i="76"/>
  <c r="J288" i="76"/>
  <c r="A288" i="76" s="1"/>
  <c r="K288" i="76"/>
  <c r="J289" i="76"/>
  <c r="K289" i="76"/>
  <c r="J290" i="76"/>
  <c r="A290" i="76" s="1"/>
  <c r="K290" i="76"/>
  <c r="J291" i="76"/>
  <c r="K291" i="76"/>
  <c r="A291" i="76" s="1"/>
  <c r="J292" i="76"/>
  <c r="A292" i="76" s="1"/>
  <c r="K292" i="76"/>
  <c r="J293" i="76"/>
  <c r="K293" i="76"/>
  <c r="J294" i="76"/>
  <c r="A294" i="76" s="1"/>
  <c r="K294" i="76"/>
  <c r="J295" i="76"/>
  <c r="K295" i="76"/>
  <c r="J296" i="76"/>
  <c r="A296" i="76" s="1"/>
  <c r="K296" i="76"/>
  <c r="J297" i="76"/>
  <c r="K297" i="76"/>
  <c r="J298" i="76"/>
  <c r="A298" i="76" s="1"/>
  <c r="K298" i="76"/>
  <c r="J299" i="76"/>
  <c r="K299" i="76"/>
  <c r="J300" i="76"/>
  <c r="A300" i="76" s="1"/>
  <c r="K300" i="76"/>
  <c r="J301" i="76"/>
  <c r="K301" i="76"/>
  <c r="J302" i="76"/>
  <c r="A302" i="76" s="1"/>
  <c r="K302" i="76"/>
  <c r="J303" i="76"/>
  <c r="K303" i="76"/>
  <c r="J304" i="76"/>
  <c r="A304" i="76" s="1"/>
  <c r="K304" i="76"/>
  <c r="J305" i="76"/>
  <c r="K305" i="76"/>
  <c r="J306" i="76"/>
  <c r="A306" i="76" s="1"/>
  <c r="K306" i="76"/>
  <c r="J307" i="76"/>
  <c r="K307" i="76"/>
  <c r="A307" i="76" s="1"/>
  <c r="J308" i="76"/>
  <c r="A308" i="76" s="1"/>
  <c r="K308" i="76"/>
  <c r="J309" i="76"/>
  <c r="K309" i="76"/>
  <c r="J310" i="76"/>
  <c r="A310" i="76" s="1"/>
  <c r="K310" i="76"/>
  <c r="J311" i="76"/>
  <c r="K311" i="76"/>
  <c r="J312" i="76"/>
  <c r="A312" i="76" s="1"/>
  <c r="K312" i="76"/>
  <c r="J313" i="76"/>
  <c r="K313" i="76"/>
  <c r="J314" i="76"/>
  <c r="A314" i="76" s="1"/>
  <c r="K314" i="76"/>
  <c r="J315" i="76"/>
  <c r="K315" i="76"/>
  <c r="J316" i="76"/>
  <c r="A316" i="76" s="1"/>
  <c r="K316" i="76"/>
  <c r="J317" i="76"/>
  <c r="K317" i="76"/>
  <c r="J318" i="76"/>
  <c r="A318" i="76" s="1"/>
  <c r="K318" i="76"/>
  <c r="J319" i="76"/>
  <c r="K319" i="76"/>
  <c r="J320" i="76"/>
  <c r="A320" i="76" s="1"/>
  <c r="K320" i="76"/>
  <c r="J321" i="76"/>
  <c r="K321" i="76"/>
  <c r="J322" i="76"/>
  <c r="A322" i="76" s="1"/>
  <c r="K322" i="76"/>
  <c r="J323" i="76"/>
  <c r="K323" i="76"/>
  <c r="A323" i="76" s="1"/>
  <c r="J324" i="76"/>
  <c r="A324" i="76" s="1"/>
  <c r="K324" i="76"/>
  <c r="J325" i="76"/>
  <c r="K325" i="76"/>
  <c r="J326" i="76"/>
  <c r="A326" i="76" s="1"/>
  <c r="K326" i="76"/>
  <c r="J327" i="76"/>
  <c r="K327" i="76"/>
  <c r="J328" i="76"/>
  <c r="A328" i="76" s="1"/>
  <c r="K328" i="76"/>
  <c r="J329" i="76"/>
  <c r="K329" i="76"/>
  <c r="J330" i="76"/>
  <c r="A330" i="76" s="1"/>
  <c r="K330" i="76"/>
  <c r="J331" i="76"/>
  <c r="K331" i="76"/>
  <c r="J332" i="76"/>
  <c r="A332" i="76" s="1"/>
  <c r="K332" i="76"/>
  <c r="J333" i="76"/>
  <c r="K333" i="76"/>
  <c r="J334" i="76"/>
  <c r="A334" i="76" s="1"/>
  <c r="K334" i="76"/>
  <c r="J335" i="76"/>
  <c r="K335" i="76"/>
  <c r="J336" i="76"/>
  <c r="A336" i="76" s="1"/>
  <c r="K336" i="76"/>
  <c r="J337" i="76"/>
  <c r="K337" i="76"/>
  <c r="J338" i="76"/>
  <c r="A338" i="76" s="1"/>
  <c r="K338" i="76"/>
  <c r="J339" i="76"/>
  <c r="K339" i="76"/>
  <c r="A339" i="76" s="1"/>
  <c r="J340" i="76"/>
  <c r="A340" i="76" s="1"/>
  <c r="K340" i="76"/>
  <c r="J341" i="76"/>
  <c r="K341" i="76"/>
  <c r="J342" i="76"/>
  <c r="A342" i="76" s="1"/>
  <c r="K342" i="76"/>
  <c r="J343" i="76"/>
  <c r="K343" i="76"/>
  <c r="J344" i="76"/>
  <c r="A344" i="76" s="1"/>
  <c r="K344" i="76"/>
  <c r="J345" i="76"/>
  <c r="K345" i="76"/>
  <c r="J346" i="76"/>
  <c r="A346" i="76" s="1"/>
  <c r="K346" i="76"/>
  <c r="J347" i="76"/>
  <c r="K347" i="76"/>
  <c r="J348" i="76"/>
  <c r="A348" i="76" s="1"/>
  <c r="K348" i="76"/>
  <c r="J349" i="76"/>
  <c r="K349" i="76"/>
  <c r="J350" i="76"/>
  <c r="A350" i="76" s="1"/>
  <c r="K350" i="76"/>
  <c r="J351" i="76"/>
  <c r="K351" i="76"/>
  <c r="J352" i="76"/>
  <c r="A352" i="76" s="1"/>
  <c r="K352" i="76"/>
  <c r="J353" i="76"/>
  <c r="K353" i="76"/>
  <c r="J354" i="76"/>
  <c r="A354" i="76" s="1"/>
  <c r="K354" i="76"/>
  <c r="J355" i="76"/>
  <c r="K355" i="76"/>
  <c r="J356" i="76"/>
  <c r="A356" i="76" s="1"/>
  <c r="K356" i="76"/>
  <c r="J357" i="76"/>
  <c r="K357" i="76"/>
  <c r="J358" i="76"/>
  <c r="A358" i="76" s="1"/>
  <c r="K358" i="76"/>
  <c r="J359" i="76"/>
  <c r="K359" i="76"/>
  <c r="J360" i="76"/>
  <c r="A360" i="76" s="1"/>
  <c r="K360" i="76"/>
  <c r="J361" i="76"/>
  <c r="K361" i="76"/>
  <c r="J362" i="76"/>
  <c r="A362" i="76" s="1"/>
  <c r="K362" i="76"/>
  <c r="J363" i="76"/>
  <c r="K363" i="76"/>
  <c r="J364" i="76"/>
  <c r="A364" i="76" s="1"/>
  <c r="K364" i="76"/>
  <c r="J365" i="76"/>
  <c r="K365" i="76"/>
  <c r="J366" i="76"/>
  <c r="A366" i="76" s="1"/>
  <c r="K366" i="76"/>
  <c r="J367" i="76"/>
  <c r="K367" i="76"/>
  <c r="J368" i="76"/>
  <c r="A368" i="76" s="1"/>
  <c r="K368" i="76"/>
  <c r="J369" i="76"/>
  <c r="K369" i="76"/>
  <c r="J370" i="76"/>
  <c r="K370" i="76"/>
  <c r="J371" i="76"/>
  <c r="K371" i="76"/>
  <c r="J372" i="76"/>
  <c r="K372" i="76"/>
  <c r="J373" i="76"/>
  <c r="K373" i="76"/>
  <c r="J374" i="76"/>
  <c r="K374" i="76"/>
  <c r="K3" i="76"/>
  <c r="J3" i="76"/>
  <c r="A3" i="76" s="1"/>
  <c r="A365" i="76" l="1"/>
  <c r="A361" i="76"/>
  <c r="A359" i="76"/>
  <c r="A353" i="76"/>
  <c r="A351" i="76"/>
  <c r="A347" i="76"/>
  <c r="A343" i="76"/>
  <c r="A327" i="76"/>
  <c r="A319" i="76"/>
  <c r="A303" i="76"/>
  <c r="A299" i="76"/>
  <c r="A283" i="76"/>
  <c r="A279" i="76"/>
  <c r="A267" i="76"/>
  <c r="A255" i="76"/>
  <c r="A247" i="76"/>
  <c r="A235" i="76"/>
  <c r="A223" i="76"/>
  <c r="A215" i="76"/>
  <c r="A203" i="76"/>
  <c r="A191" i="76"/>
  <c r="A183" i="76"/>
  <c r="A167" i="76"/>
  <c r="A155" i="76"/>
  <c r="A151" i="76"/>
  <c r="A139" i="76"/>
  <c r="A127" i="76"/>
  <c r="A111" i="76"/>
  <c r="A107" i="76"/>
  <c r="A91" i="76"/>
  <c r="A79" i="76"/>
  <c r="A75" i="76"/>
  <c r="A63" i="76"/>
  <c r="A47" i="76"/>
  <c r="A43" i="76"/>
  <c r="A31" i="76"/>
  <c r="A23" i="76"/>
  <c r="A15" i="76"/>
  <c r="A11" i="76"/>
  <c r="A7" i="76"/>
  <c r="A367" i="76"/>
  <c r="A363" i="76"/>
  <c r="A357" i="76"/>
  <c r="A355" i="76"/>
  <c r="A349" i="76"/>
  <c r="A345" i="76"/>
  <c r="A335" i="76"/>
  <c r="A331" i="76"/>
  <c r="A315" i="76"/>
  <c r="A311" i="76"/>
  <c r="A295" i="76"/>
  <c r="A287" i="76"/>
  <c r="A271" i="76"/>
  <c r="A263" i="76"/>
  <c r="A251" i="76"/>
  <c r="A239" i="76"/>
  <c r="A231" i="76"/>
  <c r="A219" i="76"/>
  <c r="A207" i="76"/>
  <c r="A199" i="76"/>
  <c r="A187" i="76"/>
  <c r="A175" i="76"/>
  <c r="A171" i="76"/>
  <c r="A159" i="76"/>
  <c r="A143" i="76"/>
  <c r="A135" i="76"/>
  <c r="A123" i="76"/>
  <c r="A119" i="76"/>
  <c r="A103" i="76"/>
  <c r="A95" i="76"/>
  <c r="A87" i="76"/>
  <c r="A71" i="76"/>
  <c r="A59" i="76"/>
  <c r="A55" i="76"/>
  <c r="A39" i="76"/>
  <c r="A27" i="76"/>
  <c r="A341" i="76"/>
  <c r="A337" i="76"/>
  <c r="A329" i="76"/>
  <c r="A321" i="76"/>
  <c r="A309" i="76"/>
  <c r="A301" i="76"/>
  <c r="A297" i="76"/>
  <c r="A285" i="76"/>
  <c r="A281" i="76"/>
  <c r="A269" i="76"/>
  <c r="A265" i="76"/>
  <c r="A253" i="76"/>
  <c r="A249" i="76"/>
  <c r="A237" i="76"/>
  <c r="A233" i="76"/>
  <c r="A225" i="76"/>
  <c r="A213" i="76"/>
  <c r="A209" i="76"/>
  <c r="A197" i="76"/>
  <c r="A189" i="76"/>
  <c r="A185" i="76"/>
  <c r="A173" i="76"/>
  <c r="A169" i="76"/>
  <c r="A161" i="76"/>
  <c r="A153" i="76"/>
  <c r="A145" i="76"/>
  <c r="A133" i="76"/>
  <c r="A125" i="76"/>
  <c r="A121" i="76"/>
  <c r="A113" i="76"/>
  <c r="A109" i="76"/>
  <c r="A105" i="76"/>
  <c r="A97" i="76"/>
  <c r="A93" i="76"/>
  <c r="A89" i="76"/>
  <c r="A85" i="76"/>
  <c r="A81" i="76"/>
  <c r="A77" i="76"/>
  <c r="A73" i="76"/>
  <c r="A69" i="76"/>
  <c r="A65" i="76"/>
  <c r="A61" i="76"/>
  <c r="A57" i="76"/>
  <c r="A53" i="76"/>
  <c r="A49" i="76"/>
  <c r="A45" i="76"/>
  <c r="A41" i="76"/>
  <c r="A37" i="76"/>
  <c r="A33" i="76"/>
  <c r="A29" i="76"/>
  <c r="A25" i="76"/>
  <c r="A21" i="76"/>
  <c r="A17" i="76"/>
  <c r="A13" i="76"/>
  <c r="A9" i="76"/>
  <c r="A5" i="76"/>
  <c r="A333" i="76"/>
  <c r="A325" i="76"/>
  <c r="A317" i="76"/>
  <c r="A313" i="76"/>
  <c r="A305" i="76"/>
  <c r="A293" i="76"/>
  <c r="A289" i="76"/>
  <c r="A277" i="76"/>
  <c r="A273" i="76"/>
  <c r="A261" i="76"/>
  <c r="A257" i="76"/>
  <c r="A245" i="76"/>
  <c r="A241" i="76"/>
  <c r="A229" i="76"/>
  <c r="A221" i="76"/>
  <c r="A217" i="76"/>
  <c r="A205" i="76"/>
  <c r="A201" i="76"/>
  <c r="A193" i="76"/>
  <c r="A181" i="76"/>
  <c r="A177" i="76"/>
  <c r="A165" i="76"/>
  <c r="A157" i="76"/>
  <c r="A149" i="76"/>
  <c r="A141" i="76"/>
  <c r="A137" i="76"/>
  <c r="A129" i="76"/>
  <c r="A117" i="76"/>
  <c r="A101" i="76"/>
  <c r="M369" i="76"/>
  <c r="M370" i="76"/>
  <c r="M371" i="76"/>
  <c r="M372" i="76"/>
  <c r="M373" i="76"/>
  <c r="M374" i="76"/>
  <c r="P10" i="75" l="1"/>
  <c r="P11" i="75"/>
  <c r="P12" i="75"/>
  <c r="P15" i="75"/>
  <c r="P16" i="75"/>
  <c r="P17" i="75"/>
  <c r="P18" i="75"/>
  <c r="P19" i="75"/>
  <c r="P20" i="75"/>
  <c r="P21" i="75"/>
  <c r="P22" i="75"/>
  <c r="P23" i="75"/>
  <c r="P24" i="75"/>
  <c r="P25" i="75"/>
  <c r="P26" i="75"/>
  <c r="P27" i="75"/>
  <c r="P28" i="75"/>
  <c r="P29" i="75"/>
  <c r="P30" i="75"/>
  <c r="P31" i="75"/>
  <c r="P32" i="75"/>
  <c r="P33" i="75"/>
  <c r="P34" i="75"/>
  <c r="P35" i="75"/>
  <c r="P36" i="75"/>
  <c r="P37" i="75"/>
  <c r="P38" i="75"/>
  <c r="P39" i="75"/>
  <c r="P9" i="75"/>
  <c r="S10" i="75"/>
  <c r="S11" i="75"/>
  <c r="S12" i="75"/>
  <c r="S13" i="75"/>
  <c r="P13" i="75" s="1"/>
  <c r="S14" i="75"/>
  <c r="P14" i="75" s="1"/>
  <c r="S15" i="75"/>
  <c r="S16" i="75"/>
  <c r="S17" i="75"/>
  <c r="S18" i="75"/>
  <c r="S19" i="75"/>
  <c r="S20" i="75"/>
  <c r="S21" i="75"/>
  <c r="S22" i="75"/>
  <c r="S23" i="75"/>
  <c r="S24" i="75"/>
  <c r="S25" i="75"/>
  <c r="S26" i="75"/>
  <c r="S27" i="75"/>
  <c r="S28" i="75"/>
  <c r="S29" i="75"/>
  <c r="S30" i="75"/>
  <c r="S31" i="75"/>
  <c r="S32" i="75"/>
  <c r="S33" i="75"/>
  <c r="S34" i="75"/>
  <c r="S35" i="75"/>
  <c r="S36" i="75"/>
  <c r="S37" i="75"/>
  <c r="S38" i="75"/>
  <c r="S39" i="75"/>
  <c r="S9" i="75"/>
  <c r="R512" i="75"/>
  <c r="R511" i="75"/>
  <c r="R510" i="75"/>
  <c r="R509" i="75"/>
  <c r="R508" i="75"/>
  <c r="R507" i="75"/>
  <c r="R506" i="75"/>
  <c r="R505" i="75"/>
  <c r="R504" i="75"/>
  <c r="R503" i="75"/>
  <c r="R502" i="75"/>
  <c r="R501" i="75"/>
  <c r="R500" i="75"/>
  <c r="R499" i="75"/>
  <c r="R498" i="75"/>
  <c r="R497" i="75"/>
  <c r="R496" i="75"/>
  <c r="R495" i="75"/>
  <c r="R494" i="75"/>
  <c r="R493" i="75"/>
  <c r="R492" i="75"/>
  <c r="R491" i="75"/>
  <c r="R490" i="75"/>
  <c r="R489" i="75"/>
  <c r="R488" i="75"/>
  <c r="R487" i="75"/>
  <c r="R486" i="75"/>
  <c r="R485" i="75"/>
  <c r="R484" i="75"/>
  <c r="R483" i="75"/>
  <c r="R482" i="75"/>
  <c r="R469" i="75"/>
  <c r="R468" i="75"/>
  <c r="R467" i="75"/>
  <c r="R466" i="75"/>
  <c r="R465" i="75"/>
  <c r="R464" i="75"/>
  <c r="R463" i="75"/>
  <c r="R462" i="75"/>
  <c r="R461" i="75"/>
  <c r="R460" i="75"/>
  <c r="R459" i="75"/>
  <c r="R458" i="75"/>
  <c r="R457" i="75"/>
  <c r="R456" i="75"/>
  <c r="R455" i="75"/>
  <c r="R454" i="75"/>
  <c r="R453" i="75"/>
  <c r="R452" i="75"/>
  <c r="R451" i="75"/>
  <c r="R450" i="75"/>
  <c r="R449" i="75"/>
  <c r="R448" i="75"/>
  <c r="R447" i="75"/>
  <c r="R446" i="75"/>
  <c r="R445" i="75"/>
  <c r="R444" i="75"/>
  <c r="R443" i="75"/>
  <c r="R442" i="75"/>
  <c r="R441" i="75"/>
  <c r="R440" i="75"/>
  <c r="R439" i="75"/>
  <c r="R426" i="75"/>
  <c r="R425" i="75"/>
  <c r="R424" i="75"/>
  <c r="R423" i="75"/>
  <c r="R422" i="75"/>
  <c r="R421" i="75"/>
  <c r="R420" i="75"/>
  <c r="R419" i="75"/>
  <c r="R418" i="75"/>
  <c r="R417" i="75"/>
  <c r="R416" i="75"/>
  <c r="R415" i="75"/>
  <c r="R414" i="75"/>
  <c r="R413" i="75"/>
  <c r="R412" i="75"/>
  <c r="R411" i="75"/>
  <c r="R410" i="75"/>
  <c r="R409" i="75"/>
  <c r="R408" i="75"/>
  <c r="R407" i="75"/>
  <c r="R406" i="75"/>
  <c r="R405" i="75"/>
  <c r="R404" i="75"/>
  <c r="R403" i="75"/>
  <c r="R402" i="75"/>
  <c r="R401" i="75"/>
  <c r="R400" i="75"/>
  <c r="R399" i="75"/>
  <c r="R398" i="75"/>
  <c r="R397" i="75"/>
  <c r="R396" i="75"/>
  <c r="R383" i="75"/>
  <c r="R382" i="75"/>
  <c r="R381" i="75"/>
  <c r="R380" i="75"/>
  <c r="R379" i="75"/>
  <c r="R378" i="75"/>
  <c r="R377" i="75"/>
  <c r="R376" i="75"/>
  <c r="R375" i="75"/>
  <c r="R374" i="75"/>
  <c r="R373" i="75"/>
  <c r="R372" i="75"/>
  <c r="R371" i="75"/>
  <c r="R370" i="75"/>
  <c r="R369" i="75"/>
  <c r="R368" i="75"/>
  <c r="R367" i="75"/>
  <c r="R366" i="75"/>
  <c r="R365" i="75"/>
  <c r="R364" i="75"/>
  <c r="R363" i="75"/>
  <c r="R362" i="75"/>
  <c r="R361" i="75"/>
  <c r="R360" i="75"/>
  <c r="R359" i="75"/>
  <c r="R358" i="75"/>
  <c r="R357" i="75"/>
  <c r="R356" i="75"/>
  <c r="R355" i="75"/>
  <c r="R354" i="75"/>
  <c r="R353" i="75"/>
  <c r="R340" i="75"/>
  <c r="R339" i="75"/>
  <c r="R338" i="75"/>
  <c r="R337" i="75"/>
  <c r="R336" i="75"/>
  <c r="R335" i="75"/>
  <c r="R334" i="75"/>
  <c r="R333" i="75"/>
  <c r="R332" i="75"/>
  <c r="R331" i="75"/>
  <c r="R330" i="75"/>
  <c r="R329" i="75"/>
  <c r="R328" i="75"/>
  <c r="R327" i="75"/>
  <c r="R326" i="75"/>
  <c r="R325" i="75"/>
  <c r="R324" i="75"/>
  <c r="R323" i="75"/>
  <c r="R322" i="75"/>
  <c r="R321" i="75"/>
  <c r="R320" i="75"/>
  <c r="R319" i="75"/>
  <c r="R318" i="75"/>
  <c r="R317" i="75"/>
  <c r="R316" i="75"/>
  <c r="R315" i="75"/>
  <c r="R314" i="75"/>
  <c r="R313" i="75"/>
  <c r="R312" i="75"/>
  <c r="R311" i="75"/>
  <c r="R310" i="75"/>
  <c r="R297" i="75"/>
  <c r="R296" i="75"/>
  <c r="R295" i="75"/>
  <c r="R294" i="75"/>
  <c r="R293" i="75"/>
  <c r="R292" i="75"/>
  <c r="R291" i="75"/>
  <c r="R290" i="75"/>
  <c r="R289" i="75"/>
  <c r="R288" i="75"/>
  <c r="R287" i="75"/>
  <c r="R286" i="75"/>
  <c r="R285" i="75"/>
  <c r="R284" i="75"/>
  <c r="R283" i="75"/>
  <c r="R282" i="75"/>
  <c r="R281" i="75"/>
  <c r="R280" i="75"/>
  <c r="R279" i="75"/>
  <c r="R278" i="75"/>
  <c r="R277" i="75"/>
  <c r="R276" i="75"/>
  <c r="R275" i="75"/>
  <c r="R274" i="75"/>
  <c r="R273" i="75"/>
  <c r="R272" i="75"/>
  <c r="R271" i="75"/>
  <c r="R270" i="75"/>
  <c r="R269" i="75"/>
  <c r="R268" i="75"/>
  <c r="R267" i="75"/>
  <c r="R254" i="75"/>
  <c r="R253" i="75"/>
  <c r="R252" i="75"/>
  <c r="R251" i="75"/>
  <c r="R250" i="75"/>
  <c r="R249" i="75"/>
  <c r="R248" i="75"/>
  <c r="R247" i="75"/>
  <c r="R246" i="75"/>
  <c r="R245" i="75"/>
  <c r="R244" i="75"/>
  <c r="R243" i="75"/>
  <c r="R242" i="75"/>
  <c r="R241" i="75"/>
  <c r="R240" i="75"/>
  <c r="R239" i="75"/>
  <c r="R238" i="75"/>
  <c r="R237" i="75"/>
  <c r="R236" i="75"/>
  <c r="R235" i="75"/>
  <c r="R234" i="75"/>
  <c r="R233" i="75"/>
  <c r="R232" i="75"/>
  <c r="R231" i="75"/>
  <c r="R230" i="75"/>
  <c r="R229" i="75"/>
  <c r="R228" i="75"/>
  <c r="R227" i="75"/>
  <c r="R226" i="75"/>
  <c r="R225" i="75"/>
  <c r="R224" i="75"/>
  <c r="R211" i="75"/>
  <c r="R210" i="75"/>
  <c r="R209" i="75"/>
  <c r="R208" i="75"/>
  <c r="R207" i="75"/>
  <c r="R206" i="75"/>
  <c r="R205" i="75"/>
  <c r="R204" i="75"/>
  <c r="R203" i="75"/>
  <c r="R202" i="75"/>
  <c r="R201" i="75"/>
  <c r="R200" i="75"/>
  <c r="R199" i="75"/>
  <c r="R198" i="75"/>
  <c r="R197" i="75"/>
  <c r="R196" i="75"/>
  <c r="R195" i="75"/>
  <c r="R194" i="75"/>
  <c r="R193" i="75"/>
  <c r="R192" i="75"/>
  <c r="R191" i="75"/>
  <c r="R190" i="75"/>
  <c r="R189" i="75"/>
  <c r="R188" i="75"/>
  <c r="R187" i="75"/>
  <c r="R186" i="75"/>
  <c r="R185" i="75"/>
  <c r="R184" i="75"/>
  <c r="R183" i="75"/>
  <c r="R182" i="75"/>
  <c r="R181" i="75"/>
  <c r="R168" i="75"/>
  <c r="R167" i="75"/>
  <c r="R166" i="75"/>
  <c r="R165" i="75"/>
  <c r="R164" i="75"/>
  <c r="R163" i="75"/>
  <c r="R162" i="75"/>
  <c r="R161" i="75"/>
  <c r="R160" i="75"/>
  <c r="R159" i="75"/>
  <c r="R158" i="75"/>
  <c r="R157" i="75"/>
  <c r="R156" i="75"/>
  <c r="R155" i="75"/>
  <c r="R154" i="75"/>
  <c r="R153" i="75"/>
  <c r="R152" i="75"/>
  <c r="R151" i="75"/>
  <c r="R150" i="75"/>
  <c r="R149" i="75"/>
  <c r="R148" i="75"/>
  <c r="R147" i="75"/>
  <c r="R146" i="75"/>
  <c r="R145" i="75"/>
  <c r="R144" i="75"/>
  <c r="R143" i="75"/>
  <c r="R142" i="75"/>
  <c r="R141" i="75"/>
  <c r="R140" i="75"/>
  <c r="R139" i="75"/>
  <c r="R138" i="75"/>
  <c r="R125" i="75"/>
  <c r="R124" i="75"/>
  <c r="R123" i="75"/>
  <c r="R122" i="75"/>
  <c r="O122" i="75" s="1"/>
  <c r="R121" i="75"/>
  <c r="O121" i="75" s="1"/>
  <c r="R120" i="75"/>
  <c r="R119" i="75"/>
  <c r="O119" i="75" s="1"/>
  <c r="R118" i="75"/>
  <c r="R117" i="75"/>
  <c r="O117" i="75" s="1"/>
  <c r="R116" i="75"/>
  <c r="R115" i="75"/>
  <c r="O115" i="75" s="1"/>
  <c r="R114" i="75"/>
  <c r="R113" i="75"/>
  <c r="O113" i="75" s="1"/>
  <c r="R112" i="75"/>
  <c r="R111" i="75"/>
  <c r="O111" i="75" s="1"/>
  <c r="R110" i="75"/>
  <c r="R109" i="75"/>
  <c r="O109" i="75" s="1"/>
  <c r="R108" i="75"/>
  <c r="R107" i="75"/>
  <c r="O107" i="75" s="1"/>
  <c r="R106" i="75"/>
  <c r="R105" i="75"/>
  <c r="O105" i="75" s="1"/>
  <c r="R104" i="75"/>
  <c r="R103" i="75"/>
  <c r="O103" i="75" s="1"/>
  <c r="R102" i="75"/>
  <c r="R101" i="75"/>
  <c r="O101" i="75" s="1"/>
  <c r="R100" i="75"/>
  <c r="R99" i="75"/>
  <c r="O99" i="75" s="1"/>
  <c r="R98" i="75"/>
  <c r="R97" i="75"/>
  <c r="O97" i="75" s="1"/>
  <c r="R96" i="75"/>
  <c r="R95" i="75"/>
  <c r="R82" i="75"/>
  <c r="R81" i="75"/>
  <c r="R80" i="75"/>
  <c r="R79" i="75"/>
  <c r="R78" i="75"/>
  <c r="R77" i="75"/>
  <c r="R76" i="75"/>
  <c r="R75" i="75"/>
  <c r="R74" i="75"/>
  <c r="R73" i="75"/>
  <c r="R72" i="75"/>
  <c r="R71" i="75"/>
  <c r="R70" i="75"/>
  <c r="R69" i="75"/>
  <c r="R68" i="75"/>
  <c r="R67" i="75"/>
  <c r="R66" i="75"/>
  <c r="R65" i="75"/>
  <c r="R64" i="75"/>
  <c r="R63" i="75"/>
  <c r="R62" i="75"/>
  <c r="R61" i="75"/>
  <c r="R60" i="75"/>
  <c r="R59" i="75"/>
  <c r="R58" i="75"/>
  <c r="R57" i="75"/>
  <c r="R56" i="75"/>
  <c r="R55" i="75"/>
  <c r="R54" i="75"/>
  <c r="R53" i="75"/>
  <c r="R52" i="75"/>
  <c r="O52" i="75" s="1"/>
  <c r="R10" i="75"/>
  <c r="R11" i="75"/>
  <c r="R12" i="75"/>
  <c r="R13" i="75"/>
  <c r="R14" i="75"/>
  <c r="R15" i="75"/>
  <c r="R16" i="75"/>
  <c r="R17" i="75"/>
  <c r="R18" i="75"/>
  <c r="R19" i="75"/>
  <c r="R20" i="75"/>
  <c r="R21" i="75"/>
  <c r="R22" i="75"/>
  <c r="R23" i="75"/>
  <c r="R24" i="75"/>
  <c r="R25" i="75"/>
  <c r="R26" i="75"/>
  <c r="R27" i="75"/>
  <c r="R28" i="75"/>
  <c r="R29" i="75"/>
  <c r="R30" i="75"/>
  <c r="R31" i="75"/>
  <c r="R32" i="75"/>
  <c r="R33" i="75"/>
  <c r="R34" i="75"/>
  <c r="R35" i="75"/>
  <c r="R36" i="75"/>
  <c r="R37" i="75"/>
  <c r="R38" i="75"/>
  <c r="R39" i="75"/>
  <c r="R9" i="75"/>
  <c r="O512" i="75"/>
  <c r="O511" i="75"/>
  <c r="O510" i="75"/>
  <c r="O509" i="75"/>
  <c r="O508" i="75"/>
  <c r="O507" i="75"/>
  <c r="O506" i="75"/>
  <c r="O505" i="75"/>
  <c r="O504" i="75"/>
  <c r="O503" i="75"/>
  <c r="O502" i="75"/>
  <c r="O501" i="75"/>
  <c r="O500" i="75"/>
  <c r="O499" i="75"/>
  <c r="O498" i="75"/>
  <c r="O497" i="75"/>
  <c r="O496" i="75"/>
  <c r="O495" i="75"/>
  <c r="O494" i="75"/>
  <c r="O493" i="75"/>
  <c r="O492" i="75"/>
  <c r="O491" i="75"/>
  <c r="O490" i="75"/>
  <c r="O489" i="75"/>
  <c r="O488" i="75"/>
  <c r="O487" i="75"/>
  <c r="O486" i="75"/>
  <c r="O485" i="75"/>
  <c r="O484" i="75"/>
  <c r="O483" i="75"/>
  <c r="O482" i="75"/>
  <c r="O469" i="75"/>
  <c r="O468" i="75"/>
  <c r="O467" i="75"/>
  <c r="O466" i="75"/>
  <c r="O465" i="75"/>
  <c r="O464" i="75"/>
  <c r="O463" i="75"/>
  <c r="O462" i="75"/>
  <c r="O461" i="75"/>
  <c r="O460" i="75"/>
  <c r="O459" i="75"/>
  <c r="O458" i="75"/>
  <c r="O457" i="75"/>
  <c r="O456" i="75"/>
  <c r="O455" i="75"/>
  <c r="O454" i="75"/>
  <c r="O453" i="75"/>
  <c r="O452" i="75"/>
  <c r="O451" i="75"/>
  <c r="O450" i="75"/>
  <c r="O449" i="75"/>
  <c r="O448" i="75"/>
  <c r="O447" i="75"/>
  <c r="O446" i="75"/>
  <c r="O445" i="75"/>
  <c r="O444" i="75"/>
  <c r="O443" i="75"/>
  <c r="O442" i="75"/>
  <c r="O441" i="75"/>
  <c r="O440" i="75"/>
  <c r="O439" i="75"/>
  <c r="O426" i="75"/>
  <c r="O425" i="75"/>
  <c r="O424" i="75"/>
  <c r="O423" i="75"/>
  <c r="O422" i="75"/>
  <c r="O421" i="75"/>
  <c r="O420" i="75"/>
  <c r="O419" i="75"/>
  <c r="O418" i="75"/>
  <c r="O417" i="75"/>
  <c r="O416" i="75"/>
  <c r="O415" i="75"/>
  <c r="O414" i="75"/>
  <c r="O413" i="75"/>
  <c r="O412" i="75"/>
  <c r="O411" i="75"/>
  <c r="O410" i="75"/>
  <c r="O409" i="75"/>
  <c r="O408" i="75"/>
  <c r="O407" i="75"/>
  <c r="O406" i="75"/>
  <c r="O405" i="75"/>
  <c r="O404" i="75"/>
  <c r="O403" i="75"/>
  <c r="O402" i="75"/>
  <c r="O401" i="75"/>
  <c r="O400" i="75"/>
  <c r="O399" i="75"/>
  <c r="O398" i="75"/>
  <c r="O397" i="75"/>
  <c r="O396" i="75"/>
  <c r="O383" i="75"/>
  <c r="O382" i="75"/>
  <c r="O381" i="75"/>
  <c r="O380" i="75"/>
  <c r="O379" i="75"/>
  <c r="O378" i="75"/>
  <c r="O377" i="75"/>
  <c r="O376" i="75"/>
  <c r="O375" i="75"/>
  <c r="O374" i="75"/>
  <c r="O373" i="75"/>
  <c r="O372" i="75"/>
  <c r="O371" i="75"/>
  <c r="O370" i="75"/>
  <c r="O369" i="75"/>
  <c r="O368" i="75"/>
  <c r="O367" i="75"/>
  <c r="O366" i="75"/>
  <c r="O365" i="75"/>
  <c r="O364" i="75"/>
  <c r="O363" i="75"/>
  <c r="O362" i="75"/>
  <c r="O361" i="75"/>
  <c r="O360" i="75"/>
  <c r="O359" i="75"/>
  <c r="O358" i="75"/>
  <c r="O357" i="75"/>
  <c r="O356" i="75"/>
  <c r="O355" i="75"/>
  <c r="O354" i="75"/>
  <c r="O353" i="75"/>
  <c r="O340" i="75"/>
  <c r="O339" i="75"/>
  <c r="O338" i="75"/>
  <c r="O337" i="75"/>
  <c r="O336" i="75"/>
  <c r="O335" i="75"/>
  <c r="O334" i="75"/>
  <c r="O333" i="75"/>
  <c r="O332" i="75"/>
  <c r="O331" i="75"/>
  <c r="O330" i="75"/>
  <c r="O329" i="75"/>
  <c r="O328" i="75"/>
  <c r="O327" i="75"/>
  <c r="O326" i="75"/>
  <c r="O325" i="75"/>
  <c r="O324" i="75"/>
  <c r="O323" i="75"/>
  <c r="O322" i="75"/>
  <c r="O321" i="75"/>
  <c r="O320" i="75"/>
  <c r="O319" i="75"/>
  <c r="O318" i="75"/>
  <c r="O317" i="75"/>
  <c r="O316" i="75"/>
  <c r="O315" i="75"/>
  <c r="O314" i="75"/>
  <c r="O313" i="75"/>
  <c r="O312" i="75"/>
  <c r="O311" i="75"/>
  <c r="O310" i="75"/>
  <c r="O297" i="75"/>
  <c r="O296" i="75"/>
  <c r="O295" i="75"/>
  <c r="O294" i="75"/>
  <c r="O293" i="75"/>
  <c r="O292" i="75"/>
  <c r="O291" i="75"/>
  <c r="O290" i="75"/>
  <c r="O289" i="75"/>
  <c r="O288" i="75"/>
  <c r="O287" i="75"/>
  <c r="O286" i="75"/>
  <c r="O285" i="75"/>
  <c r="O284" i="75"/>
  <c r="O283" i="75"/>
  <c r="O282" i="75"/>
  <c r="O281" i="75"/>
  <c r="O280" i="75"/>
  <c r="O279" i="75"/>
  <c r="O278" i="75"/>
  <c r="O277" i="75"/>
  <c r="O276" i="75"/>
  <c r="O275" i="75"/>
  <c r="O274" i="75"/>
  <c r="O273" i="75"/>
  <c r="O272" i="75"/>
  <c r="O271" i="75"/>
  <c r="O270" i="75"/>
  <c r="O269" i="75"/>
  <c r="O268" i="75"/>
  <c r="O267" i="75"/>
  <c r="O254" i="75"/>
  <c r="O253" i="75"/>
  <c r="O252" i="75"/>
  <c r="O251" i="75"/>
  <c r="O250" i="75"/>
  <c r="O249" i="75"/>
  <c r="O248" i="75"/>
  <c r="O247" i="75"/>
  <c r="O246" i="75"/>
  <c r="O245" i="75"/>
  <c r="O244" i="75"/>
  <c r="O243" i="75"/>
  <c r="O242" i="75"/>
  <c r="O241" i="75"/>
  <c r="O240" i="75"/>
  <c r="O239" i="75"/>
  <c r="O238" i="75"/>
  <c r="O237" i="75"/>
  <c r="O236" i="75"/>
  <c r="O235" i="75"/>
  <c r="O234" i="75"/>
  <c r="O233" i="75"/>
  <c r="O232" i="75"/>
  <c r="O231" i="75"/>
  <c r="O230" i="75"/>
  <c r="O229" i="75"/>
  <c r="O228" i="75"/>
  <c r="O227" i="75"/>
  <c r="O226" i="75"/>
  <c r="O225" i="75"/>
  <c r="O224" i="75"/>
  <c r="O211" i="75"/>
  <c r="O210" i="75"/>
  <c r="O209" i="75"/>
  <c r="O208" i="75"/>
  <c r="O207" i="75"/>
  <c r="O206" i="75"/>
  <c r="O205" i="75"/>
  <c r="O204" i="75"/>
  <c r="O203" i="75"/>
  <c r="O202" i="75"/>
  <c r="O201" i="75"/>
  <c r="O200" i="75"/>
  <c r="O199" i="75"/>
  <c r="O198" i="75"/>
  <c r="O197" i="75"/>
  <c r="O196" i="75"/>
  <c r="O195" i="75"/>
  <c r="O194" i="75"/>
  <c r="O193" i="75"/>
  <c r="O192" i="75"/>
  <c r="O191" i="75"/>
  <c r="O190" i="75"/>
  <c r="O189" i="75"/>
  <c r="O188" i="75"/>
  <c r="O187" i="75"/>
  <c r="O186" i="75"/>
  <c r="O185" i="75"/>
  <c r="O184" i="75"/>
  <c r="O183" i="75"/>
  <c r="O182" i="75"/>
  <c r="O181" i="75"/>
  <c r="O168" i="75"/>
  <c r="O167" i="75"/>
  <c r="O166" i="75"/>
  <c r="O165" i="75"/>
  <c r="O164" i="75"/>
  <c r="O163" i="75"/>
  <c r="O162" i="75"/>
  <c r="O161" i="75"/>
  <c r="O160" i="75"/>
  <c r="O159" i="75"/>
  <c r="O158" i="75"/>
  <c r="O157" i="75"/>
  <c r="O156" i="75"/>
  <c r="O155" i="75"/>
  <c r="O154" i="75"/>
  <c r="O153" i="75"/>
  <c r="O152" i="75"/>
  <c r="O151" i="75"/>
  <c r="O150" i="75"/>
  <c r="O149" i="75"/>
  <c r="O148" i="75"/>
  <c r="O147" i="75"/>
  <c r="O146" i="75"/>
  <c r="O145" i="75"/>
  <c r="O144" i="75"/>
  <c r="O143" i="75"/>
  <c r="O142" i="75"/>
  <c r="O141" i="75"/>
  <c r="O140" i="75"/>
  <c r="O139" i="75"/>
  <c r="O138" i="75"/>
  <c r="O125" i="75"/>
  <c r="O124" i="75"/>
  <c r="O123" i="75"/>
  <c r="O120" i="75"/>
  <c r="O118" i="75"/>
  <c r="O116" i="75"/>
  <c r="O114" i="75"/>
  <c r="O112" i="75"/>
  <c r="O110" i="75"/>
  <c r="O108" i="75"/>
  <c r="O106" i="75"/>
  <c r="O104" i="75"/>
  <c r="O102" i="75"/>
  <c r="O100" i="75"/>
  <c r="O98" i="75"/>
  <c r="O96" i="75"/>
  <c r="O95" i="75"/>
  <c r="O82" i="75"/>
  <c r="O81" i="75"/>
  <c r="O80" i="75"/>
  <c r="O79" i="75"/>
  <c r="O78" i="75"/>
  <c r="O77" i="75"/>
  <c r="O76" i="75"/>
  <c r="O75" i="75"/>
  <c r="O74" i="75"/>
  <c r="O73" i="75"/>
  <c r="O72" i="75"/>
  <c r="O71" i="75"/>
  <c r="O70" i="75"/>
  <c r="O69" i="75"/>
  <c r="O68" i="75"/>
  <c r="O67" i="75"/>
  <c r="O66" i="75"/>
  <c r="O65" i="75"/>
  <c r="O64" i="75"/>
  <c r="O63" i="75"/>
  <c r="O62" i="75"/>
  <c r="O61" i="75"/>
  <c r="O60" i="75"/>
  <c r="O59" i="75"/>
  <c r="O58" i="75"/>
  <c r="O57" i="75"/>
  <c r="O56" i="75"/>
  <c r="O55" i="75"/>
  <c r="O54" i="75"/>
  <c r="O53" i="75"/>
  <c r="O10" i="75" l="1"/>
  <c r="O11" i="75"/>
  <c r="O12" i="75"/>
  <c r="O13" i="75"/>
  <c r="O14" i="75"/>
  <c r="O15" i="75"/>
  <c r="O16" i="75"/>
  <c r="O17" i="75"/>
  <c r="O18" i="75"/>
  <c r="O19" i="75"/>
  <c r="O20" i="75"/>
  <c r="O21" i="75"/>
  <c r="O22" i="75"/>
  <c r="O23" i="75"/>
  <c r="O24" i="75"/>
  <c r="O25" i="75"/>
  <c r="O27" i="75"/>
  <c r="O29" i="75"/>
  <c r="O30" i="75"/>
  <c r="O31" i="75"/>
  <c r="O32" i="75"/>
  <c r="O34" i="75"/>
  <c r="O35" i="75"/>
  <c r="O36" i="75"/>
  <c r="O37" i="75"/>
  <c r="O38" i="75"/>
  <c r="O39" i="75"/>
  <c r="O9" i="75"/>
  <c r="U482" i="75" l="1"/>
  <c r="U483" i="75"/>
  <c r="U484" i="75"/>
  <c r="U485" i="75"/>
  <c r="U486" i="75"/>
  <c r="U487" i="75"/>
  <c r="U488" i="75"/>
  <c r="U489" i="75"/>
  <c r="U490" i="75"/>
  <c r="U491" i="75"/>
  <c r="U492" i="75"/>
  <c r="U493" i="75"/>
  <c r="U494" i="75"/>
  <c r="U495" i="75"/>
  <c r="U496" i="75"/>
  <c r="U497" i="75"/>
  <c r="U498" i="75"/>
  <c r="U499" i="75"/>
  <c r="U500" i="75"/>
  <c r="U501" i="75"/>
  <c r="U502" i="75"/>
  <c r="U503" i="75"/>
  <c r="U504" i="75"/>
  <c r="U505" i="75"/>
  <c r="U506" i="75"/>
  <c r="U507" i="75"/>
  <c r="U508" i="75"/>
  <c r="U509" i="75"/>
  <c r="U510" i="75"/>
  <c r="U511" i="75"/>
  <c r="U512" i="75"/>
  <c r="U440" i="75"/>
  <c r="U441" i="75"/>
  <c r="U442" i="75"/>
  <c r="U443" i="75"/>
  <c r="U444" i="75"/>
  <c r="U445" i="75"/>
  <c r="U446" i="75"/>
  <c r="U447" i="75"/>
  <c r="U448" i="75"/>
  <c r="U449" i="75"/>
  <c r="U450" i="75"/>
  <c r="U451" i="75"/>
  <c r="U452" i="75"/>
  <c r="U453" i="75"/>
  <c r="U454" i="75"/>
  <c r="U455" i="75"/>
  <c r="U456" i="75"/>
  <c r="U457" i="75"/>
  <c r="U458" i="75"/>
  <c r="U459" i="75"/>
  <c r="U460" i="75"/>
  <c r="U461" i="75"/>
  <c r="U462" i="75"/>
  <c r="U463" i="75"/>
  <c r="U464" i="75"/>
  <c r="U465" i="75"/>
  <c r="U466" i="75"/>
  <c r="U467" i="75"/>
  <c r="U468" i="75"/>
  <c r="U469" i="75"/>
  <c r="U439" i="75"/>
  <c r="T124" i="75"/>
  <c r="T123" i="75"/>
  <c r="T119" i="75"/>
  <c r="T116" i="75"/>
  <c r="T115" i="75"/>
  <c r="T111" i="75"/>
  <c r="T108" i="75"/>
  <c r="T107" i="75"/>
  <c r="T104" i="75"/>
  <c r="T103" i="75"/>
  <c r="P127" i="75"/>
  <c r="P128" i="75" s="1"/>
  <c r="P526" i="75" s="1"/>
  <c r="T96" i="75"/>
  <c r="T12" i="75"/>
  <c r="P84" i="75"/>
  <c r="P85" i="75" s="1"/>
  <c r="P525" i="75" s="1"/>
  <c r="I4" i="76"/>
  <c r="I5" i="76"/>
  <c r="I6" i="76"/>
  <c r="I7" i="76"/>
  <c r="I8" i="76"/>
  <c r="I9" i="76"/>
  <c r="I10" i="76"/>
  <c r="I11" i="76"/>
  <c r="I12" i="76"/>
  <c r="I13" i="76"/>
  <c r="I14" i="76"/>
  <c r="I15" i="76"/>
  <c r="I16" i="76"/>
  <c r="I17" i="76"/>
  <c r="I18" i="76"/>
  <c r="I19" i="76"/>
  <c r="I20" i="76"/>
  <c r="I21" i="76"/>
  <c r="I22" i="76"/>
  <c r="I23" i="76"/>
  <c r="I24" i="76"/>
  <c r="I25" i="76"/>
  <c r="I26" i="76"/>
  <c r="I27" i="76"/>
  <c r="I28" i="76"/>
  <c r="I29" i="76"/>
  <c r="I30" i="76"/>
  <c r="I31" i="76"/>
  <c r="I32" i="76"/>
  <c r="I33" i="76"/>
  <c r="I34" i="76"/>
  <c r="I35" i="76"/>
  <c r="I36" i="76"/>
  <c r="I37" i="76"/>
  <c r="I38" i="76"/>
  <c r="I39" i="76"/>
  <c r="I40" i="76"/>
  <c r="I41" i="76"/>
  <c r="I42" i="76"/>
  <c r="I43" i="76"/>
  <c r="I44" i="76"/>
  <c r="I45" i="76"/>
  <c r="I46" i="76"/>
  <c r="I47" i="76"/>
  <c r="I48" i="76"/>
  <c r="I49" i="76"/>
  <c r="I50" i="76"/>
  <c r="I51" i="76"/>
  <c r="I52" i="76"/>
  <c r="I53" i="76"/>
  <c r="I54" i="76"/>
  <c r="I55" i="76"/>
  <c r="I56" i="76"/>
  <c r="I57" i="76"/>
  <c r="I58" i="76"/>
  <c r="I59" i="76"/>
  <c r="I60" i="76"/>
  <c r="I61" i="76"/>
  <c r="I62" i="76"/>
  <c r="I63" i="76"/>
  <c r="I64" i="76"/>
  <c r="I65" i="76"/>
  <c r="I66" i="76"/>
  <c r="I67" i="76"/>
  <c r="I68" i="76"/>
  <c r="I69" i="76"/>
  <c r="I70" i="76"/>
  <c r="I71" i="76"/>
  <c r="I72" i="76"/>
  <c r="I73" i="76"/>
  <c r="I74" i="76"/>
  <c r="I75" i="76"/>
  <c r="I76" i="76"/>
  <c r="I77" i="76"/>
  <c r="I78" i="76"/>
  <c r="I79" i="76"/>
  <c r="I80" i="76"/>
  <c r="I81" i="76"/>
  <c r="I82" i="76"/>
  <c r="I83" i="76"/>
  <c r="I84" i="76"/>
  <c r="I85" i="76"/>
  <c r="I86" i="76"/>
  <c r="I87" i="76"/>
  <c r="I88" i="76"/>
  <c r="I89" i="76"/>
  <c r="I90" i="76"/>
  <c r="I91" i="76"/>
  <c r="I92" i="76"/>
  <c r="I93" i="76"/>
  <c r="I94" i="76"/>
  <c r="I95" i="76"/>
  <c r="I96" i="76"/>
  <c r="I97" i="76"/>
  <c r="I98" i="76"/>
  <c r="I99" i="76"/>
  <c r="I100" i="76"/>
  <c r="I101" i="76"/>
  <c r="I102" i="76"/>
  <c r="I103" i="76"/>
  <c r="I104" i="76"/>
  <c r="I105" i="76"/>
  <c r="I106" i="76"/>
  <c r="I107" i="76"/>
  <c r="I108" i="76"/>
  <c r="I109" i="76"/>
  <c r="I110" i="76"/>
  <c r="I111" i="76"/>
  <c r="I112" i="76"/>
  <c r="I113" i="76"/>
  <c r="I114" i="76"/>
  <c r="I115" i="76"/>
  <c r="I116" i="76"/>
  <c r="I117" i="76"/>
  <c r="I118" i="76"/>
  <c r="I119" i="76"/>
  <c r="I120" i="76"/>
  <c r="I121" i="76"/>
  <c r="I122" i="76"/>
  <c r="I123" i="76"/>
  <c r="I124" i="76"/>
  <c r="I125" i="76"/>
  <c r="I126" i="76"/>
  <c r="I127" i="76"/>
  <c r="I128" i="76"/>
  <c r="I129" i="76"/>
  <c r="I130" i="76"/>
  <c r="I131" i="76"/>
  <c r="I132" i="76"/>
  <c r="I133" i="76"/>
  <c r="I134" i="76"/>
  <c r="I135" i="76"/>
  <c r="I136" i="76"/>
  <c r="I137" i="76"/>
  <c r="I138" i="76"/>
  <c r="I139" i="76"/>
  <c r="I140" i="76"/>
  <c r="I141" i="76"/>
  <c r="I142" i="76"/>
  <c r="I143" i="76"/>
  <c r="I144" i="76"/>
  <c r="I145" i="76"/>
  <c r="I146" i="76"/>
  <c r="I147" i="76"/>
  <c r="I148" i="76"/>
  <c r="I149" i="76"/>
  <c r="I150" i="76"/>
  <c r="I151" i="76"/>
  <c r="I152" i="76"/>
  <c r="I153" i="76"/>
  <c r="I154" i="76"/>
  <c r="I155" i="76"/>
  <c r="I156" i="76"/>
  <c r="I157" i="76"/>
  <c r="I158" i="76"/>
  <c r="I159" i="76"/>
  <c r="I160" i="76"/>
  <c r="I161" i="76"/>
  <c r="I162" i="76"/>
  <c r="I163" i="76"/>
  <c r="I164" i="76"/>
  <c r="I165" i="76"/>
  <c r="I166" i="76"/>
  <c r="I167" i="76"/>
  <c r="I168" i="76"/>
  <c r="I169" i="76"/>
  <c r="I170" i="76"/>
  <c r="I171" i="76"/>
  <c r="I172" i="76"/>
  <c r="I173" i="76"/>
  <c r="I174" i="76"/>
  <c r="I175" i="76"/>
  <c r="I176" i="76"/>
  <c r="I177" i="76"/>
  <c r="I178" i="76"/>
  <c r="I179" i="76"/>
  <c r="I180" i="76"/>
  <c r="I181" i="76"/>
  <c r="I182" i="76"/>
  <c r="I183" i="76"/>
  <c r="I184" i="76"/>
  <c r="I185" i="76"/>
  <c r="I186" i="76"/>
  <c r="I187" i="76"/>
  <c r="I188" i="76"/>
  <c r="I189" i="76"/>
  <c r="I190" i="76"/>
  <c r="I191" i="76"/>
  <c r="I192" i="76"/>
  <c r="I193" i="76"/>
  <c r="I194" i="76"/>
  <c r="I195" i="76"/>
  <c r="I196" i="76"/>
  <c r="I197" i="76"/>
  <c r="I198" i="76"/>
  <c r="I199" i="76"/>
  <c r="I200" i="76"/>
  <c r="I201" i="76"/>
  <c r="I202" i="76"/>
  <c r="I203" i="76"/>
  <c r="I204" i="76"/>
  <c r="I205" i="76"/>
  <c r="I206" i="76"/>
  <c r="I207" i="76"/>
  <c r="I208" i="76"/>
  <c r="I209" i="76"/>
  <c r="I210" i="76"/>
  <c r="I211" i="76"/>
  <c r="I212" i="76"/>
  <c r="I213" i="76"/>
  <c r="I214" i="76"/>
  <c r="I215" i="76"/>
  <c r="I216" i="76"/>
  <c r="I217" i="76"/>
  <c r="I218" i="76"/>
  <c r="I219" i="76"/>
  <c r="I220" i="76"/>
  <c r="I221" i="76"/>
  <c r="I222" i="76"/>
  <c r="I223" i="76"/>
  <c r="I224" i="76"/>
  <c r="I225" i="76"/>
  <c r="I226" i="76"/>
  <c r="I227" i="76"/>
  <c r="I228" i="76"/>
  <c r="I229" i="76"/>
  <c r="I230" i="76"/>
  <c r="I231" i="76"/>
  <c r="I232" i="76"/>
  <c r="I233" i="76"/>
  <c r="I234" i="76"/>
  <c r="I235" i="76"/>
  <c r="I236" i="76"/>
  <c r="I237" i="76"/>
  <c r="I238" i="76"/>
  <c r="I239" i="76"/>
  <c r="I240" i="76"/>
  <c r="I241" i="76"/>
  <c r="I242" i="76"/>
  <c r="I243" i="76"/>
  <c r="I244" i="76"/>
  <c r="I245" i="76"/>
  <c r="I246" i="76"/>
  <c r="I247" i="76"/>
  <c r="I248" i="76"/>
  <c r="I249" i="76"/>
  <c r="I250" i="76"/>
  <c r="I251" i="76"/>
  <c r="I252" i="76"/>
  <c r="I253" i="76"/>
  <c r="I254" i="76"/>
  <c r="I255" i="76"/>
  <c r="I256" i="76"/>
  <c r="I257" i="76"/>
  <c r="I258" i="76"/>
  <c r="I259" i="76"/>
  <c r="I260" i="76"/>
  <c r="I261" i="76"/>
  <c r="I262" i="76"/>
  <c r="I263" i="76"/>
  <c r="I264" i="76"/>
  <c r="I265" i="76"/>
  <c r="I266" i="76"/>
  <c r="I267" i="76"/>
  <c r="I268" i="76"/>
  <c r="I269" i="76"/>
  <c r="I270" i="76"/>
  <c r="I271" i="76"/>
  <c r="I272" i="76"/>
  <c r="I273" i="76"/>
  <c r="I274" i="76"/>
  <c r="I275" i="76"/>
  <c r="I276" i="76"/>
  <c r="I277" i="76"/>
  <c r="I278" i="76"/>
  <c r="I279" i="76"/>
  <c r="I280" i="76"/>
  <c r="I281" i="76"/>
  <c r="I282" i="76"/>
  <c r="I283" i="76"/>
  <c r="I284" i="76"/>
  <c r="I285" i="76"/>
  <c r="I286" i="76"/>
  <c r="I287" i="76"/>
  <c r="I288" i="76"/>
  <c r="I289" i="76"/>
  <c r="I290" i="76"/>
  <c r="I291" i="76"/>
  <c r="I292" i="76"/>
  <c r="I293" i="76"/>
  <c r="I294" i="76"/>
  <c r="I295" i="76"/>
  <c r="I296" i="76"/>
  <c r="I297" i="76"/>
  <c r="I298" i="76"/>
  <c r="I299" i="76"/>
  <c r="I300" i="76"/>
  <c r="I301" i="76"/>
  <c r="I302" i="76"/>
  <c r="I303" i="76"/>
  <c r="I304" i="76"/>
  <c r="I305" i="76"/>
  <c r="I306" i="76"/>
  <c r="I307" i="76"/>
  <c r="I308" i="76"/>
  <c r="I309" i="76"/>
  <c r="I310" i="76"/>
  <c r="I311" i="76"/>
  <c r="I312" i="76"/>
  <c r="I313" i="76"/>
  <c r="I314" i="76"/>
  <c r="I315" i="76"/>
  <c r="I316" i="76"/>
  <c r="I317" i="76"/>
  <c r="I318" i="76"/>
  <c r="I319" i="76"/>
  <c r="I320" i="76"/>
  <c r="I321" i="76"/>
  <c r="I322" i="76"/>
  <c r="I323" i="76"/>
  <c r="I324" i="76"/>
  <c r="I325" i="76"/>
  <c r="I326" i="76"/>
  <c r="I327" i="76"/>
  <c r="I328" i="76"/>
  <c r="I329" i="76"/>
  <c r="I330" i="76"/>
  <c r="I331" i="76"/>
  <c r="I332" i="76"/>
  <c r="I333" i="76"/>
  <c r="I334" i="76"/>
  <c r="I335" i="76"/>
  <c r="I336" i="76"/>
  <c r="I337" i="76"/>
  <c r="I338" i="76"/>
  <c r="I339" i="76"/>
  <c r="I340" i="76"/>
  <c r="I341" i="76"/>
  <c r="I342" i="76"/>
  <c r="I343" i="76"/>
  <c r="I344" i="76"/>
  <c r="I345" i="76"/>
  <c r="I346" i="76"/>
  <c r="I347" i="76"/>
  <c r="I348" i="76"/>
  <c r="I349" i="76"/>
  <c r="I350" i="76"/>
  <c r="I351" i="76"/>
  <c r="I352" i="76"/>
  <c r="I353" i="76"/>
  <c r="I354" i="76"/>
  <c r="I355" i="76"/>
  <c r="I356" i="76"/>
  <c r="I357" i="76"/>
  <c r="I358" i="76"/>
  <c r="I359" i="76"/>
  <c r="I360" i="76"/>
  <c r="I361" i="76"/>
  <c r="I362" i="76"/>
  <c r="I363" i="76"/>
  <c r="I364" i="76"/>
  <c r="I365" i="76"/>
  <c r="I366" i="76"/>
  <c r="I367" i="76"/>
  <c r="I368" i="76"/>
  <c r="I369" i="76"/>
  <c r="I370" i="76"/>
  <c r="I371" i="76"/>
  <c r="I372" i="76"/>
  <c r="I373" i="76"/>
  <c r="I374" i="76"/>
  <c r="I3" i="76"/>
  <c r="H4" i="76"/>
  <c r="H5" i="76"/>
  <c r="M5" i="76" s="1"/>
  <c r="H6" i="76"/>
  <c r="H7" i="76"/>
  <c r="H8" i="76"/>
  <c r="H9" i="76"/>
  <c r="M9" i="76" s="1"/>
  <c r="H10" i="76"/>
  <c r="H11" i="76"/>
  <c r="M11" i="76" s="1"/>
  <c r="H12" i="76"/>
  <c r="H13" i="76"/>
  <c r="M13" i="76" s="1"/>
  <c r="H14" i="76"/>
  <c r="H15" i="76"/>
  <c r="H16" i="76"/>
  <c r="H17" i="76"/>
  <c r="M17" i="76" s="1"/>
  <c r="H18" i="76"/>
  <c r="H19" i="76"/>
  <c r="M19" i="76" s="1"/>
  <c r="H20" i="76"/>
  <c r="H21" i="76"/>
  <c r="M21" i="76" s="1"/>
  <c r="H22" i="76"/>
  <c r="H23" i="76"/>
  <c r="H24" i="76"/>
  <c r="H25" i="76"/>
  <c r="M25" i="76" s="1"/>
  <c r="H26" i="76"/>
  <c r="H27" i="76"/>
  <c r="M27" i="76" s="1"/>
  <c r="H28" i="76"/>
  <c r="H29" i="76"/>
  <c r="M29" i="76" s="1"/>
  <c r="H30" i="76"/>
  <c r="H31" i="76"/>
  <c r="H32" i="76"/>
  <c r="H33" i="76"/>
  <c r="M33" i="76" s="1"/>
  <c r="H34" i="76"/>
  <c r="H35" i="76"/>
  <c r="M35" i="76" s="1"/>
  <c r="H36" i="76"/>
  <c r="H37" i="76"/>
  <c r="M37" i="76" s="1"/>
  <c r="H38" i="76"/>
  <c r="H39" i="76"/>
  <c r="H40" i="76"/>
  <c r="H41" i="76"/>
  <c r="M41" i="76" s="1"/>
  <c r="H42" i="76"/>
  <c r="H43" i="76"/>
  <c r="M43" i="76" s="1"/>
  <c r="H44" i="76"/>
  <c r="H45" i="76"/>
  <c r="M45" i="76" s="1"/>
  <c r="H46" i="76"/>
  <c r="H47" i="76"/>
  <c r="H48" i="76"/>
  <c r="H49" i="76"/>
  <c r="M49" i="76" s="1"/>
  <c r="H50" i="76"/>
  <c r="H51" i="76"/>
  <c r="M51" i="76" s="1"/>
  <c r="H52" i="76"/>
  <c r="H53" i="76"/>
  <c r="M53" i="76" s="1"/>
  <c r="H54" i="76"/>
  <c r="H55" i="76"/>
  <c r="H56" i="76"/>
  <c r="H57" i="76"/>
  <c r="M57" i="76" s="1"/>
  <c r="H58" i="76"/>
  <c r="H59" i="76"/>
  <c r="M59" i="76" s="1"/>
  <c r="H60" i="76"/>
  <c r="H61" i="76"/>
  <c r="M61" i="76" s="1"/>
  <c r="H62" i="76"/>
  <c r="H63" i="76"/>
  <c r="H64" i="76"/>
  <c r="H65" i="76"/>
  <c r="M65" i="76" s="1"/>
  <c r="H66" i="76"/>
  <c r="H67" i="76"/>
  <c r="M67" i="76" s="1"/>
  <c r="H68" i="76"/>
  <c r="H69" i="76"/>
  <c r="M69" i="76" s="1"/>
  <c r="H70" i="76"/>
  <c r="H71" i="76"/>
  <c r="H72" i="76"/>
  <c r="H73" i="76"/>
  <c r="M73" i="76" s="1"/>
  <c r="H74" i="76"/>
  <c r="H75" i="76"/>
  <c r="M75" i="76" s="1"/>
  <c r="H76" i="76"/>
  <c r="H77" i="76"/>
  <c r="M77" i="76" s="1"/>
  <c r="H78" i="76"/>
  <c r="H79" i="76"/>
  <c r="H80" i="76"/>
  <c r="H81" i="76"/>
  <c r="M81" i="76" s="1"/>
  <c r="H82" i="76"/>
  <c r="H83" i="76"/>
  <c r="M83" i="76" s="1"/>
  <c r="H84" i="76"/>
  <c r="H85" i="76"/>
  <c r="M85" i="76" s="1"/>
  <c r="H86" i="76"/>
  <c r="H87" i="76"/>
  <c r="H88" i="76"/>
  <c r="H89" i="76"/>
  <c r="M89" i="76" s="1"/>
  <c r="H90" i="76"/>
  <c r="H91" i="76"/>
  <c r="M91" i="76" s="1"/>
  <c r="H92" i="76"/>
  <c r="H93" i="76"/>
  <c r="M93" i="76" s="1"/>
  <c r="H94" i="76"/>
  <c r="H95" i="76"/>
  <c r="H96" i="76"/>
  <c r="H97" i="76"/>
  <c r="M97" i="76" s="1"/>
  <c r="H98" i="76"/>
  <c r="H99" i="76"/>
  <c r="M99" i="76" s="1"/>
  <c r="H100" i="76"/>
  <c r="H101" i="76"/>
  <c r="M101" i="76" s="1"/>
  <c r="H102" i="76"/>
  <c r="H103" i="76"/>
  <c r="H104" i="76"/>
  <c r="H105" i="76"/>
  <c r="M105" i="76" s="1"/>
  <c r="H106" i="76"/>
  <c r="H107" i="76"/>
  <c r="M107" i="76" s="1"/>
  <c r="H108" i="76"/>
  <c r="H109" i="76"/>
  <c r="M109" i="76" s="1"/>
  <c r="H110" i="76"/>
  <c r="H111" i="76"/>
  <c r="H112" i="76"/>
  <c r="H113" i="76"/>
  <c r="M113" i="76" s="1"/>
  <c r="H114" i="76"/>
  <c r="H115" i="76"/>
  <c r="M115" i="76" s="1"/>
  <c r="H116" i="76"/>
  <c r="H117" i="76"/>
  <c r="M117" i="76" s="1"/>
  <c r="H118" i="76"/>
  <c r="H119" i="76"/>
  <c r="H120" i="76"/>
  <c r="H121" i="76"/>
  <c r="M121" i="76" s="1"/>
  <c r="H122" i="76"/>
  <c r="H123" i="76"/>
  <c r="M123" i="76" s="1"/>
  <c r="H124" i="76"/>
  <c r="H125" i="76"/>
  <c r="M125" i="76" s="1"/>
  <c r="H126" i="76"/>
  <c r="H127" i="76"/>
  <c r="H128" i="76"/>
  <c r="H129" i="76"/>
  <c r="M129" i="76" s="1"/>
  <c r="H130" i="76"/>
  <c r="H131" i="76"/>
  <c r="M131" i="76" s="1"/>
  <c r="H132" i="76"/>
  <c r="H133" i="76"/>
  <c r="M133" i="76" s="1"/>
  <c r="H134" i="76"/>
  <c r="H135" i="76"/>
  <c r="H136" i="76"/>
  <c r="H137" i="76"/>
  <c r="M137" i="76" s="1"/>
  <c r="H138" i="76"/>
  <c r="H139" i="76"/>
  <c r="M139" i="76" s="1"/>
  <c r="H140" i="76"/>
  <c r="H141" i="76"/>
  <c r="M141" i="76" s="1"/>
  <c r="H142" i="76"/>
  <c r="H143" i="76"/>
  <c r="H144" i="76"/>
  <c r="H145" i="76"/>
  <c r="M145" i="76" s="1"/>
  <c r="H146" i="76"/>
  <c r="H147" i="76"/>
  <c r="H148" i="76"/>
  <c r="H149" i="76"/>
  <c r="M149" i="76" s="1"/>
  <c r="H150" i="76"/>
  <c r="H151" i="76"/>
  <c r="H152" i="76"/>
  <c r="H153" i="76"/>
  <c r="M153" i="76" s="1"/>
  <c r="H154" i="76"/>
  <c r="H155" i="76"/>
  <c r="H156" i="76"/>
  <c r="H157" i="76"/>
  <c r="M157" i="76" s="1"/>
  <c r="H158" i="76"/>
  <c r="H159" i="76"/>
  <c r="H160" i="76"/>
  <c r="H161" i="76"/>
  <c r="M161" i="76" s="1"/>
  <c r="H162" i="76"/>
  <c r="H163" i="76"/>
  <c r="H164" i="76"/>
  <c r="H165" i="76"/>
  <c r="H166" i="76"/>
  <c r="H167" i="76"/>
  <c r="H168" i="76"/>
  <c r="H169" i="76"/>
  <c r="H170" i="76"/>
  <c r="H171" i="76"/>
  <c r="H172" i="76"/>
  <c r="H173" i="76"/>
  <c r="H174" i="76"/>
  <c r="H175" i="76"/>
  <c r="H176" i="76"/>
  <c r="H177" i="76"/>
  <c r="H178" i="76"/>
  <c r="H179" i="76"/>
  <c r="H180" i="76"/>
  <c r="M180" i="76" s="1"/>
  <c r="H181" i="76"/>
  <c r="H182" i="76"/>
  <c r="H183" i="76"/>
  <c r="H184" i="76"/>
  <c r="M184" i="76" s="1"/>
  <c r="H185" i="76"/>
  <c r="H186" i="76"/>
  <c r="H187" i="76"/>
  <c r="H188" i="76"/>
  <c r="M188" i="76" s="1"/>
  <c r="H189" i="76"/>
  <c r="H190" i="76"/>
  <c r="H191" i="76"/>
  <c r="M191" i="76" s="1"/>
  <c r="H192" i="76"/>
  <c r="H193" i="76"/>
  <c r="H194" i="76"/>
  <c r="H195" i="76"/>
  <c r="H196" i="76"/>
  <c r="H197" i="76"/>
  <c r="M197" i="76" s="1"/>
  <c r="H198" i="76"/>
  <c r="H199" i="76"/>
  <c r="H200" i="76"/>
  <c r="H201" i="76"/>
  <c r="M201" i="76" s="1"/>
  <c r="H202" i="76"/>
  <c r="H203" i="76"/>
  <c r="M203" i="76" s="1"/>
  <c r="H204" i="76"/>
  <c r="H205" i="76"/>
  <c r="M205" i="76" s="1"/>
  <c r="H206" i="76"/>
  <c r="H207" i="76"/>
  <c r="H208" i="76"/>
  <c r="H209" i="76"/>
  <c r="M209" i="76" s="1"/>
  <c r="H210" i="76"/>
  <c r="H211" i="76"/>
  <c r="M211" i="76" s="1"/>
  <c r="H212" i="76"/>
  <c r="H213" i="76"/>
  <c r="H214" i="76"/>
  <c r="H215" i="76"/>
  <c r="H216" i="76"/>
  <c r="H217" i="76"/>
  <c r="H218" i="76"/>
  <c r="H219" i="76"/>
  <c r="H220" i="76"/>
  <c r="H221" i="76"/>
  <c r="H222" i="76"/>
  <c r="H223" i="76"/>
  <c r="H224" i="76"/>
  <c r="M224" i="76" s="1"/>
  <c r="H225" i="76"/>
  <c r="H226" i="76"/>
  <c r="H227" i="76"/>
  <c r="H228" i="76"/>
  <c r="M228" i="76" s="1"/>
  <c r="H229" i="76"/>
  <c r="H230" i="76"/>
  <c r="H231" i="76"/>
  <c r="H232" i="76"/>
  <c r="H233" i="76"/>
  <c r="H234" i="76"/>
  <c r="H235" i="76"/>
  <c r="H236" i="76"/>
  <c r="M236" i="76" s="1"/>
  <c r="H237" i="76"/>
  <c r="H238" i="76"/>
  <c r="H239" i="76"/>
  <c r="H240" i="76"/>
  <c r="M240" i="76" s="1"/>
  <c r="H241" i="76"/>
  <c r="H242" i="76"/>
  <c r="H243" i="76"/>
  <c r="H244" i="76"/>
  <c r="H245" i="76"/>
  <c r="H246" i="76"/>
  <c r="H247" i="76"/>
  <c r="H248" i="76"/>
  <c r="H249" i="76"/>
  <c r="M249" i="76" s="1"/>
  <c r="H250" i="76"/>
  <c r="H251" i="76"/>
  <c r="H252" i="76"/>
  <c r="H253" i="76"/>
  <c r="H254" i="76"/>
  <c r="H255" i="76"/>
  <c r="H256" i="76"/>
  <c r="H257" i="76"/>
  <c r="M257" i="76" s="1"/>
  <c r="H258" i="76"/>
  <c r="H259" i="76"/>
  <c r="M259" i="76" s="1"/>
  <c r="H260" i="76"/>
  <c r="M260" i="76" s="1"/>
  <c r="H261" i="76"/>
  <c r="H262" i="76"/>
  <c r="H263" i="76"/>
  <c r="H264" i="76"/>
  <c r="H265" i="76"/>
  <c r="H266" i="76"/>
  <c r="H267" i="76"/>
  <c r="H268" i="76"/>
  <c r="H269" i="76"/>
  <c r="H270" i="76"/>
  <c r="H271" i="76"/>
  <c r="H272" i="76"/>
  <c r="H273" i="76"/>
  <c r="H274" i="76"/>
  <c r="H275" i="76"/>
  <c r="H276" i="76"/>
  <c r="H277" i="76"/>
  <c r="H278" i="76"/>
  <c r="H279" i="76"/>
  <c r="H280" i="76"/>
  <c r="M280" i="76" s="1"/>
  <c r="H281" i="76"/>
  <c r="H282" i="76"/>
  <c r="H283" i="76"/>
  <c r="H284" i="76"/>
  <c r="H285" i="76"/>
  <c r="H286" i="76"/>
  <c r="H287" i="76"/>
  <c r="H288" i="76"/>
  <c r="M288" i="76" s="1"/>
  <c r="H289" i="76"/>
  <c r="H290" i="76"/>
  <c r="H291" i="76"/>
  <c r="H292" i="76"/>
  <c r="H293" i="76"/>
  <c r="H294" i="76"/>
  <c r="H295" i="76"/>
  <c r="M295" i="76" s="1"/>
  <c r="H296" i="76"/>
  <c r="H297" i="76"/>
  <c r="M297" i="76" s="1"/>
  <c r="H298" i="76"/>
  <c r="H299" i="76"/>
  <c r="H300" i="76"/>
  <c r="H301" i="76"/>
  <c r="H302" i="76"/>
  <c r="H303" i="76"/>
  <c r="M303" i="76" s="1"/>
  <c r="H304" i="76"/>
  <c r="H305" i="76"/>
  <c r="M305" i="76" s="1"/>
  <c r="H306" i="76"/>
  <c r="H307" i="76"/>
  <c r="H308" i="76"/>
  <c r="H309" i="76"/>
  <c r="M309" i="76" s="1"/>
  <c r="H310" i="76"/>
  <c r="H311" i="76"/>
  <c r="H312" i="76"/>
  <c r="H313" i="76"/>
  <c r="M313" i="76" s="1"/>
  <c r="H314" i="76"/>
  <c r="H315" i="76"/>
  <c r="H316" i="76"/>
  <c r="H317" i="76"/>
  <c r="M317" i="76" s="1"/>
  <c r="H318" i="76"/>
  <c r="H319" i="76"/>
  <c r="H320" i="76"/>
  <c r="M320" i="76" s="1"/>
  <c r="H321" i="76"/>
  <c r="H322" i="76"/>
  <c r="H323" i="76"/>
  <c r="H324" i="76"/>
  <c r="H325" i="76"/>
  <c r="H326" i="76"/>
  <c r="H327" i="76"/>
  <c r="H328" i="76"/>
  <c r="H329" i="76"/>
  <c r="H330" i="76"/>
  <c r="H331" i="76"/>
  <c r="H332" i="76"/>
  <c r="H333" i="76"/>
  <c r="H334" i="76"/>
  <c r="H335" i="76"/>
  <c r="H336" i="76"/>
  <c r="H337" i="76"/>
  <c r="H338" i="76"/>
  <c r="H339" i="76"/>
  <c r="H340" i="76"/>
  <c r="H341" i="76"/>
  <c r="M341" i="76" s="1"/>
  <c r="H342" i="76"/>
  <c r="H343" i="76"/>
  <c r="H344" i="76"/>
  <c r="H345" i="76"/>
  <c r="H346" i="76"/>
  <c r="H347" i="76"/>
  <c r="M347" i="76" s="1"/>
  <c r="H348" i="76"/>
  <c r="H349" i="76"/>
  <c r="M349" i="76" s="1"/>
  <c r="H350" i="76"/>
  <c r="H351" i="76"/>
  <c r="H352" i="76"/>
  <c r="H353" i="76"/>
  <c r="H354" i="76"/>
  <c r="H355" i="76"/>
  <c r="M355" i="76" s="1"/>
  <c r="H356" i="76"/>
  <c r="H357" i="76"/>
  <c r="M357" i="76" s="1"/>
  <c r="H358" i="76"/>
  <c r="H359" i="76"/>
  <c r="H360" i="76"/>
  <c r="H361" i="76"/>
  <c r="H362" i="76"/>
  <c r="H363" i="76"/>
  <c r="M363" i="76" s="1"/>
  <c r="H364" i="76"/>
  <c r="H365" i="76"/>
  <c r="M365" i="76" s="1"/>
  <c r="H366" i="76"/>
  <c r="H367" i="76"/>
  <c r="H368" i="76"/>
  <c r="H3" i="76"/>
  <c r="B475" i="75"/>
  <c r="B432" i="75"/>
  <c r="B389" i="75"/>
  <c r="B346" i="75"/>
  <c r="B303" i="75"/>
  <c r="B260" i="75"/>
  <c r="B217" i="75"/>
  <c r="B174" i="75"/>
  <c r="B131" i="75"/>
  <c r="B88" i="75"/>
  <c r="B2" i="75"/>
  <c r="B518" i="75" s="1"/>
  <c r="F4" i="76"/>
  <c r="G4" i="76" s="1"/>
  <c r="F5" i="76"/>
  <c r="G5" i="76" s="1"/>
  <c r="F6" i="76"/>
  <c r="G6" i="76" s="1"/>
  <c r="F7" i="76"/>
  <c r="G7" i="76" s="1"/>
  <c r="F8" i="76"/>
  <c r="G8" i="76" s="1"/>
  <c r="F9" i="76"/>
  <c r="G9" i="76"/>
  <c r="F10" i="76"/>
  <c r="G10" i="76" s="1"/>
  <c r="F11" i="76"/>
  <c r="G11" i="76" s="1"/>
  <c r="F12" i="76"/>
  <c r="G12" i="76" s="1"/>
  <c r="F13" i="76"/>
  <c r="G13" i="76" s="1"/>
  <c r="F14" i="76"/>
  <c r="G14" i="76" s="1"/>
  <c r="F15" i="76"/>
  <c r="G15" i="76" s="1"/>
  <c r="F16" i="76"/>
  <c r="G16" i="76" s="1"/>
  <c r="F17" i="76"/>
  <c r="G17" i="76" s="1"/>
  <c r="F18" i="76"/>
  <c r="G18" i="76" s="1"/>
  <c r="F19" i="76"/>
  <c r="G19" i="76"/>
  <c r="F20" i="76"/>
  <c r="G20" i="76" s="1"/>
  <c r="F21" i="76"/>
  <c r="G21" i="76" s="1"/>
  <c r="F22" i="76"/>
  <c r="G22" i="76" s="1"/>
  <c r="F23" i="76"/>
  <c r="G23" i="76" s="1"/>
  <c r="F24" i="76"/>
  <c r="G24" i="76" s="1"/>
  <c r="F25" i="76"/>
  <c r="G25" i="76" s="1"/>
  <c r="F26" i="76"/>
  <c r="G26" i="76" s="1"/>
  <c r="F27" i="76"/>
  <c r="G27" i="76" s="1"/>
  <c r="F28" i="76"/>
  <c r="G28" i="76" s="1"/>
  <c r="F29" i="76"/>
  <c r="G29" i="76"/>
  <c r="F30" i="76"/>
  <c r="G30" i="76" s="1"/>
  <c r="F31" i="76"/>
  <c r="G31" i="76" s="1"/>
  <c r="F32" i="76"/>
  <c r="G32" i="76" s="1"/>
  <c r="F33" i="76"/>
  <c r="G33" i="76" s="1"/>
  <c r="F34" i="76"/>
  <c r="G34" i="76" s="1"/>
  <c r="F35" i="76"/>
  <c r="G35" i="76" s="1"/>
  <c r="F36" i="76"/>
  <c r="G36" i="76" s="1"/>
  <c r="F37" i="76"/>
  <c r="G37" i="76" s="1"/>
  <c r="F38" i="76"/>
  <c r="G38" i="76" s="1"/>
  <c r="F39" i="76"/>
  <c r="G39" i="76" s="1"/>
  <c r="F40" i="76"/>
  <c r="G40" i="76" s="1"/>
  <c r="F41" i="76"/>
  <c r="G41" i="76" s="1"/>
  <c r="F42" i="76"/>
  <c r="G42" i="76" s="1"/>
  <c r="F43" i="76"/>
  <c r="G43" i="76" s="1"/>
  <c r="F44" i="76"/>
  <c r="G44" i="76" s="1"/>
  <c r="F45" i="76"/>
  <c r="G45" i="76"/>
  <c r="F46" i="76"/>
  <c r="G46" i="76" s="1"/>
  <c r="F47" i="76"/>
  <c r="G47" i="76" s="1"/>
  <c r="F48" i="76"/>
  <c r="G48" i="76" s="1"/>
  <c r="F49" i="76"/>
  <c r="G49" i="76" s="1"/>
  <c r="F50" i="76"/>
  <c r="G50" i="76" s="1"/>
  <c r="F51" i="76"/>
  <c r="G51" i="76" s="1"/>
  <c r="F52" i="76"/>
  <c r="G52" i="76" s="1"/>
  <c r="F53" i="76"/>
  <c r="G53" i="76" s="1"/>
  <c r="F54" i="76"/>
  <c r="G54" i="76" s="1"/>
  <c r="F55" i="76"/>
  <c r="G55" i="76" s="1"/>
  <c r="F56" i="76"/>
  <c r="G56" i="76" s="1"/>
  <c r="F57" i="76"/>
  <c r="G57" i="76" s="1"/>
  <c r="F58" i="76"/>
  <c r="G58" i="76" s="1"/>
  <c r="F59" i="76"/>
  <c r="G59" i="76" s="1"/>
  <c r="F60" i="76"/>
  <c r="G60" i="76" s="1"/>
  <c r="F61" i="76"/>
  <c r="G61" i="76"/>
  <c r="F62" i="76"/>
  <c r="G62" i="76" s="1"/>
  <c r="F63" i="76"/>
  <c r="G63" i="76" s="1"/>
  <c r="F64" i="76"/>
  <c r="G64" i="76" s="1"/>
  <c r="F65" i="76"/>
  <c r="G65" i="76" s="1"/>
  <c r="F66" i="76"/>
  <c r="G66" i="76" s="1"/>
  <c r="F67" i="76"/>
  <c r="G67" i="76" s="1"/>
  <c r="F68" i="76"/>
  <c r="G68" i="76" s="1"/>
  <c r="F69" i="76"/>
  <c r="G69" i="76" s="1"/>
  <c r="F70" i="76"/>
  <c r="G70" i="76" s="1"/>
  <c r="F71" i="76"/>
  <c r="G71" i="76" s="1"/>
  <c r="F72" i="76"/>
  <c r="G72" i="76" s="1"/>
  <c r="F73" i="76"/>
  <c r="G73" i="76" s="1"/>
  <c r="F74" i="76"/>
  <c r="G74" i="76" s="1"/>
  <c r="F75" i="76"/>
  <c r="G75" i="76" s="1"/>
  <c r="F76" i="76"/>
  <c r="G76" i="76" s="1"/>
  <c r="F77" i="76"/>
  <c r="G77" i="76" s="1"/>
  <c r="F78" i="76"/>
  <c r="G78" i="76" s="1"/>
  <c r="F79" i="76"/>
  <c r="G79" i="76" s="1"/>
  <c r="F80" i="76"/>
  <c r="G80" i="76" s="1"/>
  <c r="F81" i="76"/>
  <c r="G81" i="76" s="1"/>
  <c r="F82" i="76"/>
  <c r="G82" i="76" s="1"/>
  <c r="F83" i="76"/>
  <c r="G83" i="76"/>
  <c r="F84" i="76"/>
  <c r="G84" i="76" s="1"/>
  <c r="F85" i="76"/>
  <c r="G85" i="76" s="1"/>
  <c r="F86" i="76"/>
  <c r="G86" i="76" s="1"/>
  <c r="F87" i="76"/>
  <c r="G87" i="76" s="1"/>
  <c r="F88" i="76"/>
  <c r="G88" i="76" s="1"/>
  <c r="F89" i="76"/>
  <c r="G89" i="76" s="1"/>
  <c r="F90" i="76"/>
  <c r="G90" i="76" s="1"/>
  <c r="F91" i="76"/>
  <c r="G91" i="76" s="1"/>
  <c r="F92" i="76"/>
  <c r="G92" i="76" s="1"/>
  <c r="F93" i="76"/>
  <c r="G93" i="76" s="1"/>
  <c r="F94" i="76"/>
  <c r="G94" i="76" s="1"/>
  <c r="F95" i="76"/>
  <c r="G95" i="76" s="1"/>
  <c r="F96" i="76"/>
  <c r="G96" i="76" s="1"/>
  <c r="F97" i="76"/>
  <c r="G97" i="76" s="1"/>
  <c r="F98" i="76"/>
  <c r="G98" i="76" s="1"/>
  <c r="F99" i="76"/>
  <c r="G99" i="76" s="1"/>
  <c r="F100" i="76"/>
  <c r="G100" i="76" s="1"/>
  <c r="F101" i="76"/>
  <c r="G101" i="76" s="1"/>
  <c r="F102" i="76"/>
  <c r="G102" i="76" s="1"/>
  <c r="F103" i="76"/>
  <c r="G103" i="76" s="1"/>
  <c r="F104" i="76"/>
  <c r="G104" i="76" s="1"/>
  <c r="F105" i="76"/>
  <c r="G105" i="76" s="1"/>
  <c r="F106" i="76"/>
  <c r="G106" i="76" s="1"/>
  <c r="F107" i="76"/>
  <c r="G107" i="76" s="1"/>
  <c r="F108" i="76"/>
  <c r="G108" i="76" s="1"/>
  <c r="F109" i="76"/>
  <c r="G109" i="76" s="1"/>
  <c r="F110" i="76"/>
  <c r="G110" i="76" s="1"/>
  <c r="F111" i="76"/>
  <c r="G111" i="76" s="1"/>
  <c r="F112" i="76"/>
  <c r="G112" i="76" s="1"/>
  <c r="F113" i="76"/>
  <c r="G113" i="76" s="1"/>
  <c r="F114" i="76"/>
  <c r="G114" i="76" s="1"/>
  <c r="F115" i="76"/>
  <c r="G115" i="76"/>
  <c r="F116" i="76"/>
  <c r="G116" i="76" s="1"/>
  <c r="F117" i="76"/>
  <c r="G117" i="76" s="1"/>
  <c r="F118" i="76"/>
  <c r="G118" i="76" s="1"/>
  <c r="F119" i="76"/>
  <c r="G119" i="76" s="1"/>
  <c r="F120" i="76"/>
  <c r="G120" i="76" s="1"/>
  <c r="F121" i="76"/>
  <c r="G121" i="76" s="1"/>
  <c r="F122" i="76"/>
  <c r="G122" i="76" s="1"/>
  <c r="F123" i="76"/>
  <c r="G123" i="76" s="1"/>
  <c r="F124" i="76"/>
  <c r="G124" i="76" s="1"/>
  <c r="F125" i="76"/>
  <c r="G125" i="76" s="1"/>
  <c r="F126" i="76"/>
  <c r="G126" i="76" s="1"/>
  <c r="F127" i="76"/>
  <c r="G127" i="76" s="1"/>
  <c r="F128" i="76"/>
  <c r="G128" i="76" s="1"/>
  <c r="F129" i="76"/>
  <c r="G129" i="76" s="1"/>
  <c r="F130" i="76"/>
  <c r="G130" i="76" s="1"/>
  <c r="F131" i="76"/>
  <c r="G131" i="76" s="1"/>
  <c r="F132" i="76"/>
  <c r="G132" i="76" s="1"/>
  <c r="F133" i="76"/>
  <c r="G133" i="76" s="1"/>
  <c r="F134" i="76"/>
  <c r="G134" i="76" s="1"/>
  <c r="F135" i="76"/>
  <c r="G135" i="76" s="1"/>
  <c r="F136" i="76"/>
  <c r="G136" i="76" s="1"/>
  <c r="F137" i="76"/>
  <c r="G137" i="76" s="1"/>
  <c r="F138" i="76"/>
  <c r="G138" i="76" s="1"/>
  <c r="F139" i="76"/>
  <c r="G139" i="76" s="1"/>
  <c r="F140" i="76"/>
  <c r="G140" i="76" s="1"/>
  <c r="F141" i="76"/>
  <c r="G141" i="76" s="1"/>
  <c r="F142" i="76"/>
  <c r="G142" i="76" s="1"/>
  <c r="F143" i="76"/>
  <c r="G143" i="76" s="1"/>
  <c r="F144" i="76"/>
  <c r="G144" i="76" s="1"/>
  <c r="F145" i="76"/>
  <c r="G145" i="76" s="1"/>
  <c r="F146" i="76"/>
  <c r="G146" i="76" s="1"/>
  <c r="F147" i="76"/>
  <c r="G147" i="76" s="1"/>
  <c r="F148" i="76"/>
  <c r="G148" i="76" s="1"/>
  <c r="F149" i="76"/>
  <c r="G149" i="76" s="1"/>
  <c r="F150" i="76"/>
  <c r="G150" i="76" s="1"/>
  <c r="F151" i="76"/>
  <c r="G151" i="76" s="1"/>
  <c r="F152" i="76"/>
  <c r="G152" i="76" s="1"/>
  <c r="F153" i="76"/>
  <c r="G153" i="76" s="1"/>
  <c r="F154" i="76"/>
  <c r="G154" i="76" s="1"/>
  <c r="F155" i="76"/>
  <c r="G155" i="76" s="1"/>
  <c r="F156" i="76"/>
  <c r="G156" i="76" s="1"/>
  <c r="F157" i="76"/>
  <c r="G157" i="76" s="1"/>
  <c r="F158" i="76"/>
  <c r="G158" i="76" s="1"/>
  <c r="F159" i="76"/>
  <c r="G159" i="76" s="1"/>
  <c r="F160" i="76"/>
  <c r="G160" i="76" s="1"/>
  <c r="F161" i="76"/>
  <c r="G161" i="76" s="1"/>
  <c r="F162" i="76"/>
  <c r="G162" i="76" s="1"/>
  <c r="F163" i="76"/>
  <c r="G163" i="76" s="1"/>
  <c r="F164" i="76"/>
  <c r="G164" i="76" s="1"/>
  <c r="F165" i="76"/>
  <c r="G165" i="76" s="1"/>
  <c r="F166" i="76"/>
  <c r="G166" i="76" s="1"/>
  <c r="F167" i="76"/>
  <c r="G167" i="76" s="1"/>
  <c r="F168" i="76"/>
  <c r="G168" i="76" s="1"/>
  <c r="F169" i="76"/>
  <c r="G169" i="76" s="1"/>
  <c r="F170" i="76"/>
  <c r="G170" i="76" s="1"/>
  <c r="F171" i="76"/>
  <c r="G171" i="76" s="1"/>
  <c r="F172" i="76"/>
  <c r="G172" i="76" s="1"/>
  <c r="F173" i="76"/>
  <c r="G173" i="76" s="1"/>
  <c r="F174" i="76"/>
  <c r="G174" i="76" s="1"/>
  <c r="F175" i="76"/>
  <c r="G175" i="76"/>
  <c r="F176" i="76"/>
  <c r="G176" i="76" s="1"/>
  <c r="F177" i="76"/>
  <c r="G177" i="76" s="1"/>
  <c r="F178" i="76"/>
  <c r="G178" i="76" s="1"/>
  <c r="F179" i="76"/>
  <c r="G179" i="76" s="1"/>
  <c r="F180" i="76"/>
  <c r="G180" i="76" s="1"/>
  <c r="F181" i="76"/>
  <c r="G181" i="76" s="1"/>
  <c r="F182" i="76"/>
  <c r="G182" i="76" s="1"/>
  <c r="F183" i="76"/>
  <c r="G183" i="76" s="1"/>
  <c r="F184" i="76"/>
  <c r="G184" i="76" s="1"/>
  <c r="F185" i="76"/>
  <c r="G185" i="76" s="1"/>
  <c r="F186" i="76"/>
  <c r="G186" i="76" s="1"/>
  <c r="F187" i="76"/>
  <c r="G187" i="76" s="1"/>
  <c r="F188" i="76"/>
  <c r="G188" i="76" s="1"/>
  <c r="F189" i="76"/>
  <c r="G189" i="76" s="1"/>
  <c r="F190" i="76"/>
  <c r="G190" i="76" s="1"/>
  <c r="F191" i="76"/>
  <c r="G191" i="76" s="1"/>
  <c r="F192" i="76"/>
  <c r="G192" i="76" s="1"/>
  <c r="F193" i="76"/>
  <c r="G193" i="76" s="1"/>
  <c r="F194" i="76"/>
  <c r="G194" i="76" s="1"/>
  <c r="F195" i="76"/>
  <c r="G195" i="76" s="1"/>
  <c r="F196" i="76"/>
  <c r="G196" i="76" s="1"/>
  <c r="F197" i="76"/>
  <c r="G197" i="76" s="1"/>
  <c r="F198" i="76"/>
  <c r="G198" i="76" s="1"/>
  <c r="F199" i="76"/>
  <c r="G199" i="76" s="1"/>
  <c r="F200" i="76"/>
  <c r="G200" i="76" s="1"/>
  <c r="F201" i="76"/>
  <c r="G201" i="76" s="1"/>
  <c r="F202" i="76"/>
  <c r="G202" i="76" s="1"/>
  <c r="F203" i="76"/>
  <c r="G203" i="76" s="1"/>
  <c r="F204" i="76"/>
  <c r="G204" i="76" s="1"/>
  <c r="F205" i="76"/>
  <c r="G205" i="76" s="1"/>
  <c r="F206" i="76"/>
  <c r="G206" i="76" s="1"/>
  <c r="F207" i="76"/>
  <c r="G207" i="76"/>
  <c r="F208" i="76"/>
  <c r="G208" i="76" s="1"/>
  <c r="F209" i="76"/>
  <c r="G209" i="76" s="1"/>
  <c r="F210" i="76"/>
  <c r="G210" i="76" s="1"/>
  <c r="F211" i="76"/>
  <c r="G211" i="76" s="1"/>
  <c r="F212" i="76"/>
  <c r="G212" i="76" s="1"/>
  <c r="F213" i="76"/>
  <c r="G213" i="76" s="1"/>
  <c r="F214" i="76"/>
  <c r="G214" i="76" s="1"/>
  <c r="F215" i="76"/>
  <c r="G215" i="76" s="1"/>
  <c r="F216" i="76"/>
  <c r="G216" i="76" s="1"/>
  <c r="F217" i="76"/>
  <c r="G217" i="76" s="1"/>
  <c r="F218" i="76"/>
  <c r="G218" i="76" s="1"/>
  <c r="F219" i="76"/>
  <c r="G219" i="76" s="1"/>
  <c r="F220" i="76"/>
  <c r="G220" i="76" s="1"/>
  <c r="F221" i="76"/>
  <c r="G221" i="76" s="1"/>
  <c r="F222" i="76"/>
  <c r="G222" i="76" s="1"/>
  <c r="F223" i="76"/>
  <c r="G223" i="76" s="1"/>
  <c r="F224" i="76"/>
  <c r="G224" i="76" s="1"/>
  <c r="F225" i="76"/>
  <c r="G225" i="76" s="1"/>
  <c r="F226" i="76"/>
  <c r="G226" i="76" s="1"/>
  <c r="F227" i="76"/>
  <c r="G227" i="76" s="1"/>
  <c r="F228" i="76"/>
  <c r="G228" i="76" s="1"/>
  <c r="F229" i="76"/>
  <c r="G229" i="76" s="1"/>
  <c r="F230" i="76"/>
  <c r="G230" i="76" s="1"/>
  <c r="F231" i="76"/>
  <c r="G231" i="76" s="1"/>
  <c r="F232" i="76"/>
  <c r="G232" i="76" s="1"/>
  <c r="F233" i="76"/>
  <c r="G233" i="76" s="1"/>
  <c r="F234" i="76"/>
  <c r="G234" i="76" s="1"/>
  <c r="F235" i="76"/>
  <c r="G235" i="76" s="1"/>
  <c r="F236" i="76"/>
  <c r="G236" i="76" s="1"/>
  <c r="F237" i="76"/>
  <c r="G237" i="76" s="1"/>
  <c r="F238" i="76"/>
  <c r="G238" i="76" s="1"/>
  <c r="F239" i="76"/>
  <c r="G239" i="76"/>
  <c r="F240" i="76"/>
  <c r="G240" i="76" s="1"/>
  <c r="F241" i="76"/>
  <c r="G241" i="76" s="1"/>
  <c r="F242" i="76"/>
  <c r="G242" i="76" s="1"/>
  <c r="F243" i="76"/>
  <c r="G243" i="76" s="1"/>
  <c r="F244" i="76"/>
  <c r="G244" i="76" s="1"/>
  <c r="F245" i="76"/>
  <c r="G245" i="76" s="1"/>
  <c r="F246" i="76"/>
  <c r="G246" i="76" s="1"/>
  <c r="F247" i="76"/>
  <c r="G247" i="76" s="1"/>
  <c r="F248" i="76"/>
  <c r="G248" i="76" s="1"/>
  <c r="F249" i="76"/>
  <c r="G249" i="76" s="1"/>
  <c r="F250" i="76"/>
  <c r="G250" i="76" s="1"/>
  <c r="F251" i="76"/>
  <c r="G251" i="76" s="1"/>
  <c r="F252" i="76"/>
  <c r="G252" i="76" s="1"/>
  <c r="F253" i="76"/>
  <c r="G253" i="76" s="1"/>
  <c r="F254" i="76"/>
  <c r="G254" i="76" s="1"/>
  <c r="F255" i="76"/>
  <c r="G255" i="76" s="1"/>
  <c r="F256" i="76"/>
  <c r="G256" i="76" s="1"/>
  <c r="F257" i="76"/>
  <c r="G257" i="76" s="1"/>
  <c r="F258" i="76"/>
  <c r="G258" i="76" s="1"/>
  <c r="F259" i="76"/>
  <c r="G259" i="76" s="1"/>
  <c r="F260" i="76"/>
  <c r="G260" i="76" s="1"/>
  <c r="F261" i="76"/>
  <c r="G261" i="76" s="1"/>
  <c r="F262" i="76"/>
  <c r="G262" i="76" s="1"/>
  <c r="F263" i="76"/>
  <c r="G263" i="76" s="1"/>
  <c r="F264" i="76"/>
  <c r="G264" i="76" s="1"/>
  <c r="F265" i="76"/>
  <c r="G265" i="76" s="1"/>
  <c r="F266" i="76"/>
  <c r="G266" i="76" s="1"/>
  <c r="F267" i="76"/>
  <c r="G267" i="76" s="1"/>
  <c r="F268" i="76"/>
  <c r="G268" i="76" s="1"/>
  <c r="F269" i="76"/>
  <c r="G269" i="76" s="1"/>
  <c r="F270" i="76"/>
  <c r="G270" i="76" s="1"/>
  <c r="F271" i="76"/>
  <c r="G271" i="76"/>
  <c r="F272" i="76"/>
  <c r="G272" i="76" s="1"/>
  <c r="F273" i="76"/>
  <c r="G273" i="76" s="1"/>
  <c r="F274" i="76"/>
  <c r="G274" i="76" s="1"/>
  <c r="F275" i="76"/>
  <c r="G275" i="76" s="1"/>
  <c r="F276" i="76"/>
  <c r="G276" i="76" s="1"/>
  <c r="F277" i="76"/>
  <c r="G277" i="76" s="1"/>
  <c r="F278" i="76"/>
  <c r="G278" i="76" s="1"/>
  <c r="F279" i="76"/>
  <c r="G279" i="76" s="1"/>
  <c r="F280" i="76"/>
  <c r="G280" i="76" s="1"/>
  <c r="F281" i="76"/>
  <c r="G281" i="76" s="1"/>
  <c r="F282" i="76"/>
  <c r="G282" i="76" s="1"/>
  <c r="F283" i="76"/>
  <c r="G283" i="76" s="1"/>
  <c r="F284" i="76"/>
  <c r="G284" i="76" s="1"/>
  <c r="F285" i="76"/>
  <c r="G285" i="76" s="1"/>
  <c r="F286" i="76"/>
  <c r="G286" i="76" s="1"/>
  <c r="F287" i="76"/>
  <c r="G287" i="76" s="1"/>
  <c r="F288" i="76"/>
  <c r="G288" i="76" s="1"/>
  <c r="F289" i="76"/>
  <c r="G289" i="76"/>
  <c r="F290" i="76"/>
  <c r="G290" i="76" s="1"/>
  <c r="F291" i="76"/>
  <c r="G291" i="76" s="1"/>
  <c r="F292" i="76"/>
  <c r="G292" i="76" s="1"/>
  <c r="F293" i="76"/>
  <c r="G293" i="76" s="1"/>
  <c r="F294" i="76"/>
  <c r="G294" i="76" s="1"/>
  <c r="F295" i="76"/>
  <c r="G295" i="76" s="1"/>
  <c r="F296" i="76"/>
  <c r="G296" i="76" s="1"/>
  <c r="F297" i="76"/>
  <c r="G297" i="76" s="1"/>
  <c r="F298" i="76"/>
  <c r="G298" i="76" s="1"/>
  <c r="F299" i="76"/>
  <c r="G299" i="76" s="1"/>
  <c r="F300" i="76"/>
  <c r="G300" i="76" s="1"/>
  <c r="F301" i="76"/>
  <c r="G301" i="76" s="1"/>
  <c r="F302" i="76"/>
  <c r="G302" i="76" s="1"/>
  <c r="F303" i="76"/>
  <c r="G303" i="76" s="1"/>
  <c r="F304" i="76"/>
  <c r="G304" i="76" s="1"/>
  <c r="F305" i="76"/>
  <c r="G305" i="76"/>
  <c r="F306" i="76"/>
  <c r="G306" i="76" s="1"/>
  <c r="F307" i="76"/>
  <c r="G307" i="76" s="1"/>
  <c r="F308" i="76"/>
  <c r="G308" i="76" s="1"/>
  <c r="F309" i="76"/>
  <c r="G309" i="76" s="1"/>
  <c r="F310" i="76"/>
  <c r="G310" i="76" s="1"/>
  <c r="F311" i="76"/>
  <c r="G311" i="76" s="1"/>
  <c r="F312" i="76"/>
  <c r="G312" i="76" s="1"/>
  <c r="F313" i="76"/>
  <c r="G313" i="76" s="1"/>
  <c r="F314" i="76"/>
  <c r="G314" i="76" s="1"/>
  <c r="F315" i="76"/>
  <c r="G315" i="76" s="1"/>
  <c r="F316" i="76"/>
  <c r="G316" i="76" s="1"/>
  <c r="F317" i="76"/>
  <c r="G317" i="76" s="1"/>
  <c r="F318" i="76"/>
  <c r="G318" i="76" s="1"/>
  <c r="F319" i="76"/>
  <c r="G319" i="76" s="1"/>
  <c r="F320" i="76"/>
  <c r="G320" i="76" s="1"/>
  <c r="F321" i="76"/>
  <c r="G321" i="76"/>
  <c r="F322" i="76"/>
  <c r="G322" i="76" s="1"/>
  <c r="F323" i="76"/>
  <c r="G323" i="76" s="1"/>
  <c r="F324" i="76"/>
  <c r="G324" i="76" s="1"/>
  <c r="F325" i="76"/>
  <c r="G325" i="76" s="1"/>
  <c r="F326" i="76"/>
  <c r="G326" i="76" s="1"/>
  <c r="F327" i="76"/>
  <c r="G327" i="76" s="1"/>
  <c r="F328" i="76"/>
  <c r="G328" i="76" s="1"/>
  <c r="F329" i="76"/>
  <c r="G329" i="76" s="1"/>
  <c r="F330" i="76"/>
  <c r="G330" i="76" s="1"/>
  <c r="F331" i="76"/>
  <c r="G331" i="76" s="1"/>
  <c r="F332" i="76"/>
  <c r="G332" i="76" s="1"/>
  <c r="F333" i="76"/>
  <c r="G333" i="76" s="1"/>
  <c r="F334" i="76"/>
  <c r="G334" i="76" s="1"/>
  <c r="F335" i="76"/>
  <c r="G335" i="76" s="1"/>
  <c r="F336" i="76"/>
  <c r="G336" i="76" s="1"/>
  <c r="F337" i="76"/>
  <c r="G337" i="76"/>
  <c r="F338" i="76"/>
  <c r="G338" i="76" s="1"/>
  <c r="F339" i="76"/>
  <c r="G339" i="76" s="1"/>
  <c r="F340" i="76"/>
  <c r="G340" i="76" s="1"/>
  <c r="F341" i="76"/>
  <c r="G341" i="76" s="1"/>
  <c r="F342" i="76"/>
  <c r="G342" i="76" s="1"/>
  <c r="F343" i="76"/>
  <c r="G343" i="76" s="1"/>
  <c r="F344" i="76"/>
  <c r="G344" i="76" s="1"/>
  <c r="F345" i="76"/>
  <c r="G345" i="76" s="1"/>
  <c r="F346" i="76"/>
  <c r="G346" i="76" s="1"/>
  <c r="F347" i="76"/>
  <c r="G347" i="76" s="1"/>
  <c r="F348" i="76"/>
  <c r="G348" i="76" s="1"/>
  <c r="F349" i="76"/>
  <c r="G349" i="76" s="1"/>
  <c r="F350" i="76"/>
  <c r="G350" i="76" s="1"/>
  <c r="F351" i="76"/>
  <c r="G351" i="76" s="1"/>
  <c r="F352" i="76"/>
  <c r="G352" i="76" s="1"/>
  <c r="F353" i="76"/>
  <c r="G353" i="76" s="1"/>
  <c r="F354" i="76"/>
  <c r="G354" i="76" s="1"/>
  <c r="F355" i="76"/>
  <c r="G355" i="76" s="1"/>
  <c r="F356" i="76"/>
  <c r="G356" i="76" s="1"/>
  <c r="F357" i="76"/>
  <c r="G357" i="76" s="1"/>
  <c r="F358" i="76"/>
  <c r="G358" i="76" s="1"/>
  <c r="F359" i="76"/>
  <c r="G359" i="76" s="1"/>
  <c r="F360" i="76"/>
  <c r="G360" i="76" s="1"/>
  <c r="F361" i="76"/>
  <c r="G361" i="76" s="1"/>
  <c r="F362" i="76"/>
  <c r="G362" i="76" s="1"/>
  <c r="F363" i="76"/>
  <c r="G363" i="76" s="1"/>
  <c r="F364" i="76"/>
  <c r="G364" i="76" s="1"/>
  <c r="F365" i="76"/>
  <c r="G365" i="76" s="1"/>
  <c r="F366" i="76"/>
  <c r="G366" i="76" s="1"/>
  <c r="F367" i="76"/>
  <c r="G367" i="76" s="1"/>
  <c r="F368" i="76"/>
  <c r="G368" i="76" s="1"/>
  <c r="F3" i="76"/>
  <c r="G3" i="76" s="1"/>
  <c r="C4" i="76"/>
  <c r="D4" i="76" s="1"/>
  <c r="C5" i="76"/>
  <c r="D5" i="76" s="1"/>
  <c r="C6" i="76"/>
  <c r="D6" i="76" s="1"/>
  <c r="C7" i="76"/>
  <c r="D7" i="76" s="1"/>
  <c r="C8" i="76"/>
  <c r="D8" i="76" s="1"/>
  <c r="C9" i="76"/>
  <c r="D9" i="76" s="1"/>
  <c r="C10" i="76"/>
  <c r="D10" i="76" s="1"/>
  <c r="C11" i="76"/>
  <c r="D11" i="76" s="1"/>
  <c r="C12" i="76"/>
  <c r="D12" i="76" s="1"/>
  <c r="C13" i="76"/>
  <c r="D13" i="76" s="1"/>
  <c r="C14" i="76"/>
  <c r="D14" i="76" s="1"/>
  <c r="C15" i="76"/>
  <c r="D15" i="76" s="1"/>
  <c r="C16" i="76"/>
  <c r="D16" i="76" s="1"/>
  <c r="C17" i="76"/>
  <c r="D17" i="76" s="1"/>
  <c r="C18" i="76"/>
  <c r="D18" i="76" s="1"/>
  <c r="C19" i="76"/>
  <c r="D19" i="76" s="1"/>
  <c r="C20" i="76"/>
  <c r="D20" i="76" s="1"/>
  <c r="C21" i="76"/>
  <c r="D21" i="76" s="1"/>
  <c r="C22" i="76"/>
  <c r="D22" i="76" s="1"/>
  <c r="C23" i="76"/>
  <c r="D23" i="76" s="1"/>
  <c r="C24" i="76"/>
  <c r="D24" i="76" s="1"/>
  <c r="C25" i="76"/>
  <c r="D25" i="76" s="1"/>
  <c r="C26" i="76"/>
  <c r="D26" i="76" s="1"/>
  <c r="C27" i="76"/>
  <c r="D27" i="76" s="1"/>
  <c r="C28" i="76"/>
  <c r="D28" i="76" s="1"/>
  <c r="C29" i="76"/>
  <c r="D29" i="76" s="1"/>
  <c r="C30" i="76"/>
  <c r="D30" i="76" s="1"/>
  <c r="C31" i="76"/>
  <c r="D31" i="76" s="1"/>
  <c r="C32" i="76"/>
  <c r="D32" i="76" s="1"/>
  <c r="C33" i="76"/>
  <c r="D33" i="76" s="1"/>
  <c r="C34" i="76"/>
  <c r="D34" i="76" s="1"/>
  <c r="C35" i="76"/>
  <c r="D35" i="76" s="1"/>
  <c r="C36" i="76"/>
  <c r="D36" i="76" s="1"/>
  <c r="C37" i="76"/>
  <c r="D37" i="76" s="1"/>
  <c r="C38" i="76"/>
  <c r="D38" i="76" s="1"/>
  <c r="C39" i="76"/>
  <c r="D39" i="76" s="1"/>
  <c r="C40" i="76"/>
  <c r="D40" i="76" s="1"/>
  <c r="C41" i="76"/>
  <c r="D41" i="76" s="1"/>
  <c r="C42" i="76"/>
  <c r="D42" i="76" s="1"/>
  <c r="C43" i="76"/>
  <c r="D43" i="76" s="1"/>
  <c r="C44" i="76"/>
  <c r="D44" i="76" s="1"/>
  <c r="C45" i="76"/>
  <c r="D45" i="76" s="1"/>
  <c r="C46" i="76"/>
  <c r="D46" i="76" s="1"/>
  <c r="C47" i="76"/>
  <c r="D47" i="76" s="1"/>
  <c r="C48" i="76"/>
  <c r="D48" i="76" s="1"/>
  <c r="C49" i="76"/>
  <c r="D49" i="76" s="1"/>
  <c r="C50" i="76"/>
  <c r="D50" i="76" s="1"/>
  <c r="C51" i="76"/>
  <c r="D51" i="76" s="1"/>
  <c r="C52" i="76"/>
  <c r="D52" i="76" s="1"/>
  <c r="C53" i="76"/>
  <c r="D53" i="76" s="1"/>
  <c r="C54" i="76"/>
  <c r="D54" i="76" s="1"/>
  <c r="C55" i="76"/>
  <c r="D55" i="76" s="1"/>
  <c r="C56" i="76"/>
  <c r="D56" i="76" s="1"/>
  <c r="C57" i="76"/>
  <c r="D57" i="76" s="1"/>
  <c r="C58" i="76"/>
  <c r="D58" i="76" s="1"/>
  <c r="C59" i="76"/>
  <c r="D59" i="76" s="1"/>
  <c r="C60" i="76"/>
  <c r="D60" i="76" s="1"/>
  <c r="C61" i="76"/>
  <c r="D61" i="76" s="1"/>
  <c r="C62" i="76"/>
  <c r="D62" i="76" s="1"/>
  <c r="C63" i="76"/>
  <c r="D63" i="76" s="1"/>
  <c r="C64" i="76"/>
  <c r="D64" i="76" s="1"/>
  <c r="C65" i="76"/>
  <c r="D65" i="76" s="1"/>
  <c r="C66" i="76"/>
  <c r="D66" i="76" s="1"/>
  <c r="C67" i="76"/>
  <c r="D67" i="76" s="1"/>
  <c r="C68" i="76"/>
  <c r="D68" i="76" s="1"/>
  <c r="C69" i="76"/>
  <c r="D69" i="76" s="1"/>
  <c r="C70" i="76"/>
  <c r="D70" i="76" s="1"/>
  <c r="C71" i="76"/>
  <c r="D71" i="76" s="1"/>
  <c r="C72" i="76"/>
  <c r="D72" i="76" s="1"/>
  <c r="C73" i="76"/>
  <c r="D73" i="76" s="1"/>
  <c r="C74" i="76"/>
  <c r="D74" i="76" s="1"/>
  <c r="C75" i="76"/>
  <c r="D75" i="76" s="1"/>
  <c r="C76" i="76"/>
  <c r="D76" i="76" s="1"/>
  <c r="C77" i="76"/>
  <c r="D77" i="76" s="1"/>
  <c r="C78" i="76"/>
  <c r="D78" i="76" s="1"/>
  <c r="C79" i="76"/>
  <c r="D79" i="76" s="1"/>
  <c r="C80" i="76"/>
  <c r="D80" i="76" s="1"/>
  <c r="C81" i="76"/>
  <c r="D81" i="76" s="1"/>
  <c r="C82" i="76"/>
  <c r="D82" i="76" s="1"/>
  <c r="C83" i="76"/>
  <c r="D83" i="76" s="1"/>
  <c r="C84" i="76"/>
  <c r="D84" i="76" s="1"/>
  <c r="C85" i="76"/>
  <c r="D85" i="76" s="1"/>
  <c r="C86" i="76"/>
  <c r="D86" i="76" s="1"/>
  <c r="C87" i="76"/>
  <c r="D87" i="76" s="1"/>
  <c r="C88" i="76"/>
  <c r="D88" i="76" s="1"/>
  <c r="C89" i="76"/>
  <c r="D89" i="76" s="1"/>
  <c r="C90" i="76"/>
  <c r="D90" i="76" s="1"/>
  <c r="C91" i="76"/>
  <c r="D91" i="76" s="1"/>
  <c r="C92" i="76"/>
  <c r="D92" i="76" s="1"/>
  <c r="C93" i="76"/>
  <c r="D93" i="76" s="1"/>
  <c r="C94" i="76"/>
  <c r="D94" i="76" s="1"/>
  <c r="C95" i="76"/>
  <c r="D95" i="76" s="1"/>
  <c r="C96" i="76"/>
  <c r="D96" i="76" s="1"/>
  <c r="C97" i="76"/>
  <c r="D97" i="76" s="1"/>
  <c r="C98" i="76"/>
  <c r="D98" i="76" s="1"/>
  <c r="C99" i="76"/>
  <c r="D99" i="76" s="1"/>
  <c r="C100" i="76"/>
  <c r="D100" i="76" s="1"/>
  <c r="C101" i="76"/>
  <c r="D101" i="76" s="1"/>
  <c r="C102" i="76"/>
  <c r="D102" i="76" s="1"/>
  <c r="C103" i="76"/>
  <c r="D103" i="76" s="1"/>
  <c r="C104" i="76"/>
  <c r="D104" i="76" s="1"/>
  <c r="C105" i="76"/>
  <c r="D105" i="76" s="1"/>
  <c r="C106" i="76"/>
  <c r="D106" i="76" s="1"/>
  <c r="C107" i="76"/>
  <c r="D107" i="76" s="1"/>
  <c r="C108" i="76"/>
  <c r="D108" i="76" s="1"/>
  <c r="C109" i="76"/>
  <c r="D109" i="76" s="1"/>
  <c r="C110" i="76"/>
  <c r="D110" i="76" s="1"/>
  <c r="C111" i="76"/>
  <c r="D111" i="76" s="1"/>
  <c r="C112" i="76"/>
  <c r="D112" i="76" s="1"/>
  <c r="C113" i="76"/>
  <c r="D113" i="76" s="1"/>
  <c r="C114" i="76"/>
  <c r="D114" i="76" s="1"/>
  <c r="C115" i="76"/>
  <c r="D115" i="76" s="1"/>
  <c r="C116" i="76"/>
  <c r="D116" i="76" s="1"/>
  <c r="C117" i="76"/>
  <c r="D117" i="76" s="1"/>
  <c r="C118" i="76"/>
  <c r="D118" i="76" s="1"/>
  <c r="C119" i="76"/>
  <c r="D119" i="76" s="1"/>
  <c r="C120" i="76"/>
  <c r="D120" i="76" s="1"/>
  <c r="C121" i="76"/>
  <c r="D121" i="76" s="1"/>
  <c r="C122" i="76"/>
  <c r="D122" i="76" s="1"/>
  <c r="C123" i="76"/>
  <c r="D123" i="76" s="1"/>
  <c r="C124" i="76"/>
  <c r="D124" i="76" s="1"/>
  <c r="C125" i="76"/>
  <c r="D125" i="76" s="1"/>
  <c r="C126" i="76"/>
  <c r="D126" i="76" s="1"/>
  <c r="C127" i="76"/>
  <c r="D127" i="76" s="1"/>
  <c r="C128" i="76"/>
  <c r="D128" i="76" s="1"/>
  <c r="C129" i="76"/>
  <c r="D129" i="76" s="1"/>
  <c r="C130" i="76"/>
  <c r="D130" i="76" s="1"/>
  <c r="C131" i="76"/>
  <c r="D131" i="76" s="1"/>
  <c r="C132" i="76"/>
  <c r="D132" i="76" s="1"/>
  <c r="C133" i="76"/>
  <c r="D133" i="76" s="1"/>
  <c r="C134" i="76"/>
  <c r="D134" i="76" s="1"/>
  <c r="C135" i="76"/>
  <c r="D135" i="76" s="1"/>
  <c r="C136" i="76"/>
  <c r="D136" i="76" s="1"/>
  <c r="C137" i="76"/>
  <c r="D137" i="76" s="1"/>
  <c r="C138" i="76"/>
  <c r="D138" i="76" s="1"/>
  <c r="C139" i="76"/>
  <c r="D139" i="76" s="1"/>
  <c r="C140" i="76"/>
  <c r="D140" i="76" s="1"/>
  <c r="C141" i="76"/>
  <c r="D141" i="76" s="1"/>
  <c r="C142" i="76"/>
  <c r="D142" i="76" s="1"/>
  <c r="C143" i="76"/>
  <c r="D143" i="76" s="1"/>
  <c r="C144" i="76"/>
  <c r="D144" i="76" s="1"/>
  <c r="C145" i="76"/>
  <c r="D145" i="76" s="1"/>
  <c r="C146" i="76"/>
  <c r="D146" i="76" s="1"/>
  <c r="C147" i="76"/>
  <c r="D147" i="76" s="1"/>
  <c r="C148" i="76"/>
  <c r="D148" i="76" s="1"/>
  <c r="C149" i="76"/>
  <c r="D149" i="76" s="1"/>
  <c r="C150" i="76"/>
  <c r="D150" i="76" s="1"/>
  <c r="C151" i="76"/>
  <c r="D151" i="76" s="1"/>
  <c r="C152" i="76"/>
  <c r="D152" i="76" s="1"/>
  <c r="C153" i="76"/>
  <c r="D153" i="76" s="1"/>
  <c r="C154" i="76"/>
  <c r="D154" i="76" s="1"/>
  <c r="C155" i="76"/>
  <c r="D155" i="76" s="1"/>
  <c r="C156" i="76"/>
  <c r="D156" i="76" s="1"/>
  <c r="C157" i="76"/>
  <c r="D157" i="76" s="1"/>
  <c r="C158" i="76"/>
  <c r="D158" i="76" s="1"/>
  <c r="C159" i="76"/>
  <c r="D159" i="76" s="1"/>
  <c r="C160" i="76"/>
  <c r="D160" i="76" s="1"/>
  <c r="C161" i="76"/>
  <c r="D161" i="76" s="1"/>
  <c r="C162" i="76"/>
  <c r="D162" i="76" s="1"/>
  <c r="C163" i="76"/>
  <c r="D163" i="76" s="1"/>
  <c r="C164" i="76"/>
  <c r="D164" i="76" s="1"/>
  <c r="C165" i="76"/>
  <c r="D165" i="76" s="1"/>
  <c r="C166" i="76"/>
  <c r="D166" i="76" s="1"/>
  <c r="C167" i="76"/>
  <c r="D167" i="76" s="1"/>
  <c r="C168" i="76"/>
  <c r="D168" i="76" s="1"/>
  <c r="C169" i="76"/>
  <c r="D169" i="76" s="1"/>
  <c r="C170" i="76"/>
  <c r="D170" i="76" s="1"/>
  <c r="C171" i="76"/>
  <c r="D171" i="76" s="1"/>
  <c r="C172" i="76"/>
  <c r="D172" i="76" s="1"/>
  <c r="C173" i="76"/>
  <c r="D173" i="76" s="1"/>
  <c r="C174" i="76"/>
  <c r="D174" i="76" s="1"/>
  <c r="C175" i="76"/>
  <c r="D175" i="76" s="1"/>
  <c r="C176" i="76"/>
  <c r="D176" i="76" s="1"/>
  <c r="C177" i="76"/>
  <c r="D177" i="76" s="1"/>
  <c r="C178" i="76"/>
  <c r="D178" i="76" s="1"/>
  <c r="C179" i="76"/>
  <c r="D179" i="76" s="1"/>
  <c r="C180" i="76"/>
  <c r="D180" i="76" s="1"/>
  <c r="C181" i="76"/>
  <c r="D181" i="76" s="1"/>
  <c r="C182" i="76"/>
  <c r="D182" i="76" s="1"/>
  <c r="C183" i="76"/>
  <c r="D183" i="76" s="1"/>
  <c r="C184" i="76"/>
  <c r="D184" i="76" s="1"/>
  <c r="C185" i="76"/>
  <c r="D185" i="76" s="1"/>
  <c r="C186" i="76"/>
  <c r="D186" i="76" s="1"/>
  <c r="C187" i="76"/>
  <c r="D187" i="76" s="1"/>
  <c r="C188" i="76"/>
  <c r="D188" i="76" s="1"/>
  <c r="C189" i="76"/>
  <c r="D189" i="76" s="1"/>
  <c r="C190" i="76"/>
  <c r="D190" i="76" s="1"/>
  <c r="C191" i="76"/>
  <c r="D191" i="76" s="1"/>
  <c r="C192" i="76"/>
  <c r="D192" i="76" s="1"/>
  <c r="C193" i="76"/>
  <c r="D193" i="76" s="1"/>
  <c r="C194" i="76"/>
  <c r="D194" i="76" s="1"/>
  <c r="C195" i="76"/>
  <c r="D195" i="76" s="1"/>
  <c r="C196" i="76"/>
  <c r="D196" i="76" s="1"/>
  <c r="C197" i="76"/>
  <c r="D197" i="76" s="1"/>
  <c r="C198" i="76"/>
  <c r="D198" i="76" s="1"/>
  <c r="C199" i="76"/>
  <c r="D199" i="76" s="1"/>
  <c r="C200" i="76"/>
  <c r="D200" i="76" s="1"/>
  <c r="C201" i="76"/>
  <c r="D201" i="76" s="1"/>
  <c r="C202" i="76"/>
  <c r="D202" i="76" s="1"/>
  <c r="C203" i="76"/>
  <c r="D203" i="76" s="1"/>
  <c r="C204" i="76"/>
  <c r="D204" i="76" s="1"/>
  <c r="C205" i="76"/>
  <c r="D205" i="76" s="1"/>
  <c r="C206" i="76"/>
  <c r="D206" i="76" s="1"/>
  <c r="C207" i="76"/>
  <c r="D207" i="76" s="1"/>
  <c r="C208" i="76"/>
  <c r="D208" i="76" s="1"/>
  <c r="C209" i="76"/>
  <c r="D209" i="76" s="1"/>
  <c r="C210" i="76"/>
  <c r="D210" i="76" s="1"/>
  <c r="C211" i="76"/>
  <c r="D211" i="76" s="1"/>
  <c r="C212" i="76"/>
  <c r="D212" i="76" s="1"/>
  <c r="C213" i="76"/>
  <c r="D213" i="76" s="1"/>
  <c r="C214" i="76"/>
  <c r="D214" i="76" s="1"/>
  <c r="C215" i="76"/>
  <c r="D215" i="76" s="1"/>
  <c r="C216" i="76"/>
  <c r="D216" i="76" s="1"/>
  <c r="C217" i="76"/>
  <c r="D217" i="76" s="1"/>
  <c r="C218" i="76"/>
  <c r="D218" i="76" s="1"/>
  <c r="C219" i="76"/>
  <c r="D219" i="76" s="1"/>
  <c r="C220" i="76"/>
  <c r="D220" i="76" s="1"/>
  <c r="C221" i="76"/>
  <c r="D221" i="76" s="1"/>
  <c r="C222" i="76"/>
  <c r="D222" i="76" s="1"/>
  <c r="C223" i="76"/>
  <c r="D223" i="76" s="1"/>
  <c r="C224" i="76"/>
  <c r="D224" i="76" s="1"/>
  <c r="C225" i="76"/>
  <c r="D225" i="76" s="1"/>
  <c r="C226" i="76"/>
  <c r="D226" i="76" s="1"/>
  <c r="C227" i="76"/>
  <c r="D227" i="76" s="1"/>
  <c r="C228" i="76"/>
  <c r="D228" i="76" s="1"/>
  <c r="C229" i="76"/>
  <c r="D229" i="76" s="1"/>
  <c r="C230" i="76"/>
  <c r="D230" i="76" s="1"/>
  <c r="C231" i="76"/>
  <c r="D231" i="76" s="1"/>
  <c r="C232" i="76"/>
  <c r="D232" i="76" s="1"/>
  <c r="C233" i="76"/>
  <c r="D233" i="76" s="1"/>
  <c r="C234" i="76"/>
  <c r="D234" i="76" s="1"/>
  <c r="C235" i="76"/>
  <c r="D235" i="76" s="1"/>
  <c r="C236" i="76"/>
  <c r="D236" i="76" s="1"/>
  <c r="C237" i="76"/>
  <c r="D237" i="76" s="1"/>
  <c r="C238" i="76"/>
  <c r="D238" i="76" s="1"/>
  <c r="C239" i="76"/>
  <c r="D239" i="76" s="1"/>
  <c r="C240" i="76"/>
  <c r="D240" i="76" s="1"/>
  <c r="C241" i="76"/>
  <c r="D241" i="76" s="1"/>
  <c r="C242" i="76"/>
  <c r="D242" i="76" s="1"/>
  <c r="C243" i="76"/>
  <c r="D243" i="76" s="1"/>
  <c r="C244" i="76"/>
  <c r="D244" i="76" s="1"/>
  <c r="C245" i="76"/>
  <c r="D245" i="76" s="1"/>
  <c r="C246" i="76"/>
  <c r="D246" i="76" s="1"/>
  <c r="C247" i="76"/>
  <c r="D247" i="76" s="1"/>
  <c r="C248" i="76"/>
  <c r="D248" i="76" s="1"/>
  <c r="C249" i="76"/>
  <c r="D249" i="76" s="1"/>
  <c r="C250" i="76"/>
  <c r="D250" i="76" s="1"/>
  <c r="C251" i="76"/>
  <c r="D251" i="76" s="1"/>
  <c r="C252" i="76"/>
  <c r="D252" i="76" s="1"/>
  <c r="C253" i="76"/>
  <c r="D253" i="76" s="1"/>
  <c r="C254" i="76"/>
  <c r="D254" i="76" s="1"/>
  <c r="C255" i="76"/>
  <c r="D255" i="76" s="1"/>
  <c r="C256" i="76"/>
  <c r="D256" i="76" s="1"/>
  <c r="C257" i="76"/>
  <c r="D257" i="76" s="1"/>
  <c r="C258" i="76"/>
  <c r="D258" i="76" s="1"/>
  <c r="C259" i="76"/>
  <c r="D259" i="76" s="1"/>
  <c r="C260" i="76"/>
  <c r="D260" i="76" s="1"/>
  <c r="C261" i="76"/>
  <c r="D261" i="76" s="1"/>
  <c r="C262" i="76"/>
  <c r="D262" i="76" s="1"/>
  <c r="C263" i="76"/>
  <c r="D263" i="76" s="1"/>
  <c r="C264" i="76"/>
  <c r="D264" i="76" s="1"/>
  <c r="C265" i="76"/>
  <c r="D265" i="76" s="1"/>
  <c r="C266" i="76"/>
  <c r="D266" i="76" s="1"/>
  <c r="C267" i="76"/>
  <c r="D267" i="76" s="1"/>
  <c r="C268" i="76"/>
  <c r="D268" i="76" s="1"/>
  <c r="C269" i="76"/>
  <c r="D269" i="76" s="1"/>
  <c r="C270" i="76"/>
  <c r="D270" i="76" s="1"/>
  <c r="C271" i="76"/>
  <c r="D271" i="76" s="1"/>
  <c r="C272" i="76"/>
  <c r="D272" i="76" s="1"/>
  <c r="C273" i="76"/>
  <c r="D273" i="76" s="1"/>
  <c r="C274" i="76"/>
  <c r="D274" i="76" s="1"/>
  <c r="C275" i="76"/>
  <c r="D275" i="76" s="1"/>
  <c r="C276" i="76"/>
  <c r="D276" i="76" s="1"/>
  <c r="C277" i="76"/>
  <c r="D277" i="76" s="1"/>
  <c r="C278" i="76"/>
  <c r="D278" i="76" s="1"/>
  <c r="C279" i="76"/>
  <c r="D279" i="76" s="1"/>
  <c r="C280" i="76"/>
  <c r="D280" i="76" s="1"/>
  <c r="C281" i="76"/>
  <c r="D281" i="76" s="1"/>
  <c r="C282" i="76"/>
  <c r="D282" i="76" s="1"/>
  <c r="C283" i="76"/>
  <c r="D283" i="76" s="1"/>
  <c r="C284" i="76"/>
  <c r="D284" i="76" s="1"/>
  <c r="C285" i="76"/>
  <c r="D285" i="76" s="1"/>
  <c r="C286" i="76"/>
  <c r="D286" i="76" s="1"/>
  <c r="C287" i="76"/>
  <c r="D287" i="76" s="1"/>
  <c r="C288" i="76"/>
  <c r="D288" i="76" s="1"/>
  <c r="C289" i="76"/>
  <c r="D289" i="76" s="1"/>
  <c r="C290" i="76"/>
  <c r="D290" i="76" s="1"/>
  <c r="C291" i="76"/>
  <c r="D291" i="76" s="1"/>
  <c r="C292" i="76"/>
  <c r="D292" i="76" s="1"/>
  <c r="C293" i="76"/>
  <c r="D293" i="76" s="1"/>
  <c r="C294" i="76"/>
  <c r="D294" i="76" s="1"/>
  <c r="C295" i="76"/>
  <c r="D295" i="76" s="1"/>
  <c r="C296" i="76"/>
  <c r="D296" i="76" s="1"/>
  <c r="C297" i="76"/>
  <c r="D297" i="76" s="1"/>
  <c r="C298" i="76"/>
  <c r="D298" i="76" s="1"/>
  <c r="C299" i="76"/>
  <c r="D299" i="76" s="1"/>
  <c r="C300" i="76"/>
  <c r="D300" i="76" s="1"/>
  <c r="C301" i="76"/>
  <c r="D301" i="76" s="1"/>
  <c r="C302" i="76"/>
  <c r="D302" i="76" s="1"/>
  <c r="C303" i="76"/>
  <c r="D303" i="76" s="1"/>
  <c r="C304" i="76"/>
  <c r="D304" i="76" s="1"/>
  <c r="C305" i="76"/>
  <c r="D305" i="76" s="1"/>
  <c r="C306" i="76"/>
  <c r="D306" i="76" s="1"/>
  <c r="C307" i="76"/>
  <c r="D307" i="76" s="1"/>
  <c r="C308" i="76"/>
  <c r="D308" i="76" s="1"/>
  <c r="C309" i="76"/>
  <c r="D309" i="76" s="1"/>
  <c r="C310" i="76"/>
  <c r="D310" i="76" s="1"/>
  <c r="C311" i="76"/>
  <c r="D311" i="76" s="1"/>
  <c r="C312" i="76"/>
  <c r="D312" i="76" s="1"/>
  <c r="C313" i="76"/>
  <c r="D313" i="76" s="1"/>
  <c r="C314" i="76"/>
  <c r="D314" i="76" s="1"/>
  <c r="C315" i="76"/>
  <c r="D315" i="76" s="1"/>
  <c r="C316" i="76"/>
  <c r="D316" i="76" s="1"/>
  <c r="C317" i="76"/>
  <c r="D317" i="76" s="1"/>
  <c r="C318" i="76"/>
  <c r="D318" i="76" s="1"/>
  <c r="C319" i="76"/>
  <c r="D319" i="76" s="1"/>
  <c r="C320" i="76"/>
  <c r="D320" i="76" s="1"/>
  <c r="C321" i="76"/>
  <c r="D321" i="76" s="1"/>
  <c r="C322" i="76"/>
  <c r="D322" i="76" s="1"/>
  <c r="C323" i="76"/>
  <c r="D323" i="76" s="1"/>
  <c r="C324" i="76"/>
  <c r="D324" i="76" s="1"/>
  <c r="C325" i="76"/>
  <c r="D325" i="76" s="1"/>
  <c r="C326" i="76"/>
  <c r="D326" i="76" s="1"/>
  <c r="C327" i="76"/>
  <c r="D327" i="76" s="1"/>
  <c r="C328" i="76"/>
  <c r="D328" i="76" s="1"/>
  <c r="C329" i="76"/>
  <c r="D329" i="76" s="1"/>
  <c r="C330" i="76"/>
  <c r="D330" i="76" s="1"/>
  <c r="C331" i="76"/>
  <c r="D331" i="76" s="1"/>
  <c r="C332" i="76"/>
  <c r="D332" i="76" s="1"/>
  <c r="C333" i="76"/>
  <c r="D333" i="76" s="1"/>
  <c r="C334" i="76"/>
  <c r="D334" i="76" s="1"/>
  <c r="C335" i="76"/>
  <c r="D335" i="76" s="1"/>
  <c r="C336" i="76"/>
  <c r="D336" i="76" s="1"/>
  <c r="C337" i="76"/>
  <c r="D337" i="76" s="1"/>
  <c r="C338" i="76"/>
  <c r="D338" i="76" s="1"/>
  <c r="C339" i="76"/>
  <c r="D339" i="76" s="1"/>
  <c r="C340" i="76"/>
  <c r="D340" i="76" s="1"/>
  <c r="C341" i="76"/>
  <c r="D341" i="76" s="1"/>
  <c r="C342" i="76"/>
  <c r="D342" i="76" s="1"/>
  <c r="C343" i="76"/>
  <c r="D343" i="76" s="1"/>
  <c r="C344" i="76"/>
  <c r="D344" i="76" s="1"/>
  <c r="C345" i="76"/>
  <c r="D345" i="76" s="1"/>
  <c r="C346" i="76"/>
  <c r="D346" i="76" s="1"/>
  <c r="C347" i="76"/>
  <c r="D347" i="76" s="1"/>
  <c r="C348" i="76"/>
  <c r="D348" i="76" s="1"/>
  <c r="C349" i="76"/>
  <c r="D349" i="76" s="1"/>
  <c r="C350" i="76"/>
  <c r="D350" i="76" s="1"/>
  <c r="C351" i="76"/>
  <c r="D351" i="76" s="1"/>
  <c r="C352" i="76"/>
  <c r="D352" i="76" s="1"/>
  <c r="C353" i="76"/>
  <c r="D353" i="76" s="1"/>
  <c r="C354" i="76"/>
  <c r="D354" i="76" s="1"/>
  <c r="C355" i="76"/>
  <c r="D355" i="76" s="1"/>
  <c r="C356" i="76"/>
  <c r="D356" i="76" s="1"/>
  <c r="C357" i="76"/>
  <c r="D357" i="76" s="1"/>
  <c r="C358" i="76"/>
  <c r="D358" i="76" s="1"/>
  <c r="C359" i="76"/>
  <c r="D359" i="76" s="1"/>
  <c r="C360" i="76"/>
  <c r="D360" i="76" s="1"/>
  <c r="C361" i="76"/>
  <c r="D361" i="76" s="1"/>
  <c r="C362" i="76"/>
  <c r="D362" i="76" s="1"/>
  <c r="C363" i="76"/>
  <c r="D363" i="76" s="1"/>
  <c r="C364" i="76"/>
  <c r="D364" i="76" s="1"/>
  <c r="C365" i="76"/>
  <c r="D365" i="76" s="1"/>
  <c r="C366" i="76"/>
  <c r="D366" i="76" s="1"/>
  <c r="C367" i="76"/>
  <c r="D367" i="76" s="1"/>
  <c r="C368" i="76"/>
  <c r="D368" i="76" s="1"/>
  <c r="C3" i="76"/>
  <c r="D3" i="76" s="1"/>
  <c r="T17" i="75"/>
  <c r="O26" i="75"/>
  <c r="T26" i="75" s="1"/>
  <c r="O28" i="75"/>
  <c r="T28" i="75" s="1"/>
  <c r="O33" i="75"/>
  <c r="T33" i="75" s="1"/>
  <c r="U52" i="75"/>
  <c r="U53" i="75" s="1"/>
  <c r="U54" i="75" s="1"/>
  <c r="U55" i="75" s="1"/>
  <c r="U56" i="75" s="1"/>
  <c r="U57" i="75" s="1"/>
  <c r="U58" i="75" s="1"/>
  <c r="U59" i="75" s="1"/>
  <c r="U60" i="75" s="1"/>
  <c r="U61" i="75" s="1"/>
  <c r="U62" i="75" s="1"/>
  <c r="U63" i="75" s="1"/>
  <c r="U64" i="75" s="1"/>
  <c r="U65" i="75" s="1"/>
  <c r="U66" i="75" s="1"/>
  <c r="U67" i="75" s="1"/>
  <c r="U68" i="75" s="1"/>
  <c r="U69" i="75" s="1"/>
  <c r="U70" i="75" s="1"/>
  <c r="U71" i="75" s="1"/>
  <c r="U72" i="75" s="1"/>
  <c r="U73" i="75" s="1"/>
  <c r="U74" i="75" s="1"/>
  <c r="U75" i="75" s="1"/>
  <c r="U76" i="75" s="1"/>
  <c r="U77" i="75" s="1"/>
  <c r="U78" i="75" s="1"/>
  <c r="U79" i="75" s="1"/>
  <c r="U80" i="75" s="1"/>
  <c r="U81" i="75" s="1"/>
  <c r="U82" i="75" s="1"/>
  <c r="U95" i="75"/>
  <c r="U96" i="75"/>
  <c r="U97" i="75" s="1"/>
  <c r="U98" i="75" s="1"/>
  <c r="U99" i="75" s="1"/>
  <c r="U100" i="75" s="1"/>
  <c r="U138" i="75"/>
  <c r="U139" i="75"/>
  <c r="U140" i="75"/>
  <c r="U141" i="75"/>
  <c r="U142" i="75"/>
  <c r="U143" i="75"/>
  <c r="U144" i="75"/>
  <c r="U145" i="75"/>
  <c r="U146" i="75"/>
  <c r="U147" i="75"/>
  <c r="U148" i="75"/>
  <c r="U149" i="75"/>
  <c r="U150" i="75"/>
  <c r="U151" i="75"/>
  <c r="U152" i="75"/>
  <c r="U153" i="75"/>
  <c r="U154" i="75"/>
  <c r="U155" i="75"/>
  <c r="U156" i="75"/>
  <c r="U157" i="75"/>
  <c r="U158" i="75"/>
  <c r="U159" i="75"/>
  <c r="U160" i="75"/>
  <c r="U161" i="75"/>
  <c r="U162" i="75"/>
  <c r="U163" i="75"/>
  <c r="U164" i="75"/>
  <c r="U165" i="75"/>
  <c r="U166" i="75"/>
  <c r="U167" i="75"/>
  <c r="U168" i="75"/>
  <c r="U181" i="75"/>
  <c r="U182" i="75"/>
  <c r="U183" i="75"/>
  <c r="U184" i="75"/>
  <c r="U185" i="75"/>
  <c r="U186" i="75"/>
  <c r="U187" i="75"/>
  <c r="U188" i="75"/>
  <c r="U189" i="75"/>
  <c r="U190" i="75"/>
  <c r="U191" i="75"/>
  <c r="U192" i="75"/>
  <c r="U193" i="75"/>
  <c r="U194" i="75"/>
  <c r="U195" i="75"/>
  <c r="U196" i="75"/>
  <c r="U197" i="75"/>
  <c r="U198" i="75"/>
  <c r="U199" i="75"/>
  <c r="U200" i="75"/>
  <c r="U201" i="75"/>
  <c r="U202" i="75"/>
  <c r="U203" i="75"/>
  <c r="U204" i="75"/>
  <c r="U205" i="75"/>
  <c r="U206" i="75"/>
  <c r="U207" i="75"/>
  <c r="U208" i="75"/>
  <c r="U209" i="75"/>
  <c r="U210" i="75"/>
  <c r="U211" i="75"/>
  <c r="U224" i="75"/>
  <c r="U225" i="75"/>
  <c r="U226" i="75"/>
  <c r="U227" i="75"/>
  <c r="U228" i="75"/>
  <c r="U229" i="75"/>
  <c r="U230" i="75"/>
  <c r="U231" i="75"/>
  <c r="U232" i="75"/>
  <c r="U233" i="75"/>
  <c r="U234" i="75"/>
  <c r="U235" i="75"/>
  <c r="U236" i="75"/>
  <c r="U237" i="75"/>
  <c r="U238" i="75"/>
  <c r="U239" i="75"/>
  <c r="U240" i="75"/>
  <c r="U241" i="75"/>
  <c r="U242" i="75"/>
  <c r="U243" i="75"/>
  <c r="U244" i="75"/>
  <c r="U245" i="75"/>
  <c r="U246" i="75"/>
  <c r="U247" i="75"/>
  <c r="U248" i="75"/>
  <c r="U249" i="75"/>
  <c r="U250" i="75"/>
  <c r="U251" i="75"/>
  <c r="U252" i="75"/>
  <c r="U253" i="75"/>
  <c r="U254" i="75"/>
  <c r="U267" i="75"/>
  <c r="U268" i="75"/>
  <c r="U269" i="75"/>
  <c r="U270" i="75"/>
  <c r="U271" i="75"/>
  <c r="U272" i="75"/>
  <c r="U273" i="75"/>
  <c r="U274" i="75"/>
  <c r="U275" i="75"/>
  <c r="U276" i="75"/>
  <c r="U277" i="75"/>
  <c r="U278" i="75"/>
  <c r="U279" i="75"/>
  <c r="U280" i="75"/>
  <c r="U281" i="75"/>
  <c r="U282" i="75"/>
  <c r="U283" i="75"/>
  <c r="U284" i="75"/>
  <c r="U285" i="75"/>
  <c r="U286" i="75"/>
  <c r="U287" i="75"/>
  <c r="U288" i="75"/>
  <c r="U289" i="75"/>
  <c r="U290" i="75"/>
  <c r="U291" i="75"/>
  <c r="U292" i="75"/>
  <c r="U293" i="75"/>
  <c r="U294" i="75"/>
  <c r="U295" i="75"/>
  <c r="U296" i="75"/>
  <c r="U297" i="75"/>
  <c r="U310" i="75"/>
  <c r="U311" i="75"/>
  <c r="U312" i="75"/>
  <c r="U313" i="75"/>
  <c r="U314" i="75"/>
  <c r="U315" i="75"/>
  <c r="U316" i="75"/>
  <c r="U317" i="75"/>
  <c r="U318" i="75"/>
  <c r="U319" i="75"/>
  <c r="U320" i="75"/>
  <c r="U321" i="75"/>
  <c r="U322" i="75"/>
  <c r="U323" i="75"/>
  <c r="U324" i="75"/>
  <c r="U325" i="75"/>
  <c r="U326" i="75"/>
  <c r="U327" i="75"/>
  <c r="U328" i="75"/>
  <c r="U329" i="75"/>
  <c r="U330" i="75"/>
  <c r="U331" i="75"/>
  <c r="U332" i="75"/>
  <c r="U333" i="75"/>
  <c r="U334" i="75"/>
  <c r="U335" i="75"/>
  <c r="U336" i="75"/>
  <c r="U337" i="75"/>
  <c r="U338" i="75"/>
  <c r="U339" i="75"/>
  <c r="U340" i="75"/>
  <c r="U353" i="75"/>
  <c r="U354" i="75"/>
  <c r="U355" i="75"/>
  <c r="U356" i="75"/>
  <c r="U357" i="75"/>
  <c r="U358" i="75"/>
  <c r="U359" i="75"/>
  <c r="U360" i="75"/>
  <c r="U361" i="75"/>
  <c r="U362" i="75"/>
  <c r="U363" i="75"/>
  <c r="U364" i="75"/>
  <c r="U365" i="75"/>
  <c r="U366" i="75"/>
  <c r="U367" i="75"/>
  <c r="U368" i="75"/>
  <c r="U369" i="75"/>
  <c r="U370" i="75"/>
  <c r="U371" i="75"/>
  <c r="U372" i="75"/>
  <c r="U373" i="75"/>
  <c r="U374" i="75"/>
  <c r="U375" i="75"/>
  <c r="U376" i="75"/>
  <c r="U377" i="75"/>
  <c r="U378" i="75"/>
  <c r="U379" i="75"/>
  <c r="U380" i="75"/>
  <c r="U381" i="75"/>
  <c r="U382" i="75"/>
  <c r="U383" i="75"/>
  <c r="U396" i="75"/>
  <c r="U397" i="75"/>
  <c r="U398" i="75"/>
  <c r="U399" i="75"/>
  <c r="U400" i="75"/>
  <c r="U401" i="75"/>
  <c r="U402" i="75"/>
  <c r="U403" i="75"/>
  <c r="U404" i="75"/>
  <c r="U405" i="75"/>
  <c r="U406" i="75"/>
  <c r="U407" i="75"/>
  <c r="U408" i="75"/>
  <c r="U409" i="75"/>
  <c r="U410" i="75"/>
  <c r="U411" i="75"/>
  <c r="U412" i="75"/>
  <c r="U413" i="75"/>
  <c r="U414" i="75"/>
  <c r="U415" i="75"/>
  <c r="U416" i="75"/>
  <c r="U417" i="75"/>
  <c r="U418" i="75"/>
  <c r="U419" i="75"/>
  <c r="U420" i="75"/>
  <c r="U421" i="75"/>
  <c r="U422" i="75"/>
  <c r="U423" i="75"/>
  <c r="U424" i="75"/>
  <c r="U425" i="75"/>
  <c r="U426" i="75"/>
  <c r="U9" i="75"/>
  <c r="U10" i="75"/>
  <c r="U11" i="75" s="1"/>
  <c r="U12" i="75" s="1"/>
  <c r="U13" i="75" s="1"/>
  <c r="U14" i="75" s="1"/>
  <c r="U15" i="75" s="1"/>
  <c r="U16" i="75" s="1"/>
  <c r="U17" i="75" s="1"/>
  <c r="U18" i="75" s="1"/>
  <c r="U19" i="75" s="1"/>
  <c r="U20" i="75" s="1"/>
  <c r="U21" i="75" s="1"/>
  <c r="U22" i="75" s="1"/>
  <c r="U23" i="75" s="1"/>
  <c r="U24" i="75" s="1"/>
  <c r="U25" i="75" s="1"/>
  <c r="U26" i="75" s="1"/>
  <c r="U27" i="75" s="1"/>
  <c r="U28" i="75" s="1"/>
  <c r="U29" i="75" s="1"/>
  <c r="U30" i="75" s="1"/>
  <c r="U31" i="75" s="1"/>
  <c r="U32" i="75" s="1"/>
  <c r="U33" i="75" s="1"/>
  <c r="U34" i="75" s="1"/>
  <c r="U35" i="75" s="1"/>
  <c r="U36" i="75" s="1"/>
  <c r="U37" i="75" s="1"/>
  <c r="U38" i="75" s="1"/>
  <c r="U39" i="75" s="1"/>
  <c r="O299" i="75"/>
  <c r="O300" i="75" s="1"/>
  <c r="O530" i="75" s="1"/>
  <c r="Q39" i="75"/>
  <c r="Q38" i="75"/>
  <c r="T38" i="75"/>
  <c r="Q37" i="75"/>
  <c r="T37" i="75"/>
  <c r="Q36" i="75"/>
  <c r="T36" i="75"/>
  <c r="Q35" i="75"/>
  <c r="Q34" i="75"/>
  <c r="T34" i="75"/>
  <c r="Q33" i="75"/>
  <c r="Q32" i="75"/>
  <c r="Q31" i="75"/>
  <c r="Q30" i="75"/>
  <c r="T30" i="75"/>
  <c r="Q29" i="75"/>
  <c r="Q28" i="75"/>
  <c r="Q27" i="75"/>
  <c r="Q26" i="75"/>
  <c r="Q25" i="75"/>
  <c r="T25" i="75"/>
  <c r="Q24" i="75"/>
  <c r="Q23" i="75"/>
  <c r="Q22" i="75"/>
  <c r="T22" i="75"/>
  <c r="Q21" i="75"/>
  <c r="Q20" i="75"/>
  <c r="T20" i="75"/>
  <c r="Q19" i="75"/>
  <c r="Q18" i="75"/>
  <c r="T18" i="75"/>
  <c r="Q17" i="75"/>
  <c r="Q16" i="75"/>
  <c r="Q15" i="75"/>
  <c r="Q14" i="75"/>
  <c r="T14" i="75"/>
  <c r="Q13" i="75"/>
  <c r="T13" i="75"/>
  <c r="Q12" i="75"/>
  <c r="Q11" i="75"/>
  <c r="Q10" i="75"/>
  <c r="T10" i="75"/>
  <c r="Q9" i="75"/>
  <c r="Q512" i="75"/>
  <c r="Q511" i="75"/>
  <c r="T511" i="75"/>
  <c r="Q510" i="75"/>
  <c r="Q509" i="75"/>
  <c r="T509" i="75"/>
  <c r="Q508" i="75"/>
  <c r="T508" i="75"/>
  <c r="Q507" i="75"/>
  <c r="Q506" i="75"/>
  <c r="Q505" i="75"/>
  <c r="T505" i="75"/>
  <c r="Q504" i="75"/>
  <c r="Q503" i="75"/>
  <c r="T503" i="75"/>
  <c r="Q502" i="75"/>
  <c r="Q501" i="75"/>
  <c r="T501" i="75"/>
  <c r="Q500" i="75"/>
  <c r="T500" i="75"/>
  <c r="Q499" i="75"/>
  <c r="Q498" i="75"/>
  <c r="Q497" i="75"/>
  <c r="T497" i="75"/>
  <c r="Q496" i="75"/>
  <c r="Q495" i="75"/>
  <c r="T495" i="75"/>
  <c r="Q494" i="75"/>
  <c r="Q493" i="75"/>
  <c r="T493" i="75"/>
  <c r="Q492" i="75"/>
  <c r="T492" i="75"/>
  <c r="Q491" i="75"/>
  <c r="Q490" i="75"/>
  <c r="Q489" i="75"/>
  <c r="T489" i="75"/>
  <c r="Q488" i="75"/>
  <c r="Q487" i="75"/>
  <c r="T487" i="75"/>
  <c r="Q486" i="75"/>
  <c r="Q485" i="75"/>
  <c r="T485" i="75"/>
  <c r="Q484" i="75"/>
  <c r="T484" i="75"/>
  <c r="Q483" i="75"/>
  <c r="Q482" i="75"/>
  <c r="T482" i="75"/>
  <c r="Q469" i="75"/>
  <c r="T469" i="75"/>
  <c r="Q468" i="75"/>
  <c r="Q467" i="75"/>
  <c r="T467" i="75"/>
  <c r="Q466" i="75"/>
  <c r="T466" i="75"/>
  <c r="Q465" i="75"/>
  <c r="T465" i="75"/>
  <c r="Q464" i="75"/>
  <c r="Q463" i="75"/>
  <c r="Q462" i="75"/>
  <c r="Q461" i="75"/>
  <c r="T461" i="75"/>
  <c r="Q460" i="75"/>
  <c r="T460" i="75"/>
  <c r="Q459" i="75"/>
  <c r="T459" i="75"/>
  <c r="Q458" i="75"/>
  <c r="T458" i="75"/>
  <c r="Q457" i="75"/>
  <c r="T457" i="75"/>
  <c r="Q456" i="75"/>
  <c r="Q455" i="75"/>
  <c r="Q454" i="75"/>
  <c r="T454" i="75"/>
  <c r="Q453" i="75"/>
  <c r="T453" i="75"/>
  <c r="Q452" i="75"/>
  <c r="Q451" i="75"/>
  <c r="Q450" i="75"/>
  <c r="T450" i="75"/>
  <c r="Q449" i="75"/>
  <c r="T449" i="75"/>
  <c r="Q448" i="75"/>
  <c r="Q447" i="75"/>
  <c r="Q446" i="75"/>
  <c r="T446" i="75"/>
  <c r="Q445" i="75"/>
  <c r="T445" i="75"/>
  <c r="Q444" i="75"/>
  <c r="T444" i="75"/>
  <c r="Q443" i="75"/>
  <c r="Q442" i="75"/>
  <c r="Q441" i="75"/>
  <c r="Q440" i="75"/>
  <c r="Q439" i="75"/>
  <c r="Q426" i="75"/>
  <c r="T426" i="75"/>
  <c r="Q425" i="75"/>
  <c r="T425" i="75"/>
  <c r="Q424" i="75"/>
  <c r="Q423" i="75"/>
  <c r="Q422" i="75"/>
  <c r="T422" i="75"/>
  <c r="Q421" i="75"/>
  <c r="T421" i="75"/>
  <c r="Q420" i="75"/>
  <c r="Q419" i="75"/>
  <c r="Q418" i="75"/>
  <c r="T418" i="75"/>
  <c r="Q417" i="75"/>
  <c r="T417" i="75"/>
  <c r="Q416" i="75"/>
  <c r="Q415" i="75"/>
  <c r="Q414" i="75"/>
  <c r="T414" i="75"/>
  <c r="Q413" i="75"/>
  <c r="T413" i="75"/>
  <c r="Q412" i="75"/>
  <c r="Q411" i="75"/>
  <c r="Q410" i="75"/>
  <c r="T410" i="75"/>
  <c r="Q409" i="75"/>
  <c r="T409" i="75"/>
  <c r="Q408" i="75"/>
  <c r="Q407" i="75"/>
  <c r="Q406" i="75"/>
  <c r="T406" i="75"/>
  <c r="Q405" i="75"/>
  <c r="Q404" i="75"/>
  <c r="Q403" i="75"/>
  <c r="Q402" i="75"/>
  <c r="T402" i="75"/>
  <c r="Q401" i="75"/>
  <c r="T401" i="75"/>
  <c r="Q400" i="75"/>
  <c r="Q399" i="75"/>
  <c r="Q398" i="75"/>
  <c r="T398" i="75"/>
  <c r="Q397" i="75"/>
  <c r="T397" i="75"/>
  <c r="Q396" i="75"/>
  <c r="Q383" i="75"/>
  <c r="Q382" i="75"/>
  <c r="Q381" i="75"/>
  <c r="Q380" i="75"/>
  <c r="Q379" i="75"/>
  <c r="Q378" i="75"/>
  <c r="Q377" i="75"/>
  <c r="Q376" i="75"/>
  <c r="Q375" i="75"/>
  <c r="Q374" i="75"/>
  <c r="Q373" i="75"/>
  <c r="Q372" i="75"/>
  <c r="Q371" i="75"/>
  <c r="Q370" i="75"/>
  <c r="Q369" i="75"/>
  <c r="Q368" i="75"/>
  <c r="Q367" i="75"/>
  <c r="T367" i="75"/>
  <c r="Q366" i="75"/>
  <c r="Q365" i="75"/>
  <c r="Q364" i="75"/>
  <c r="Q363" i="75"/>
  <c r="T363" i="75"/>
  <c r="Q362" i="75"/>
  <c r="Q361" i="75"/>
  <c r="T361" i="75"/>
  <c r="Q360" i="75"/>
  <c r="Q359" i="75"/>
  <c r="T359" i="75"/>
  <c r="Q358" i="75"/>
  <c r="T358" i="75"/>
  <c r="Q357" i="75"/>
  <c r="T357" i="75"/>
  <c r="Q356" i="75"/>
  <c r="Q355" i="75"/>
  <c r="T355" i="75"/>
  <c r="Q354" i="75"/>
  <c r="Q353" i="75"/>
  <c r="Q340" i="75"/>
  <c r="Q339" i="75"/>
  <c r="Q338" i="75"/>
  <c r="T338" i="75"/>
  <c r="Q337" i="75"/>
  <c r="T337" i="75"/>
  <c r="Q336" i="75"/>
  <c r="Q335" i="75"/>
  <c r="Q334" i="75"/>
  <c r="T334" i="75"/>
  <c r="Q333" i="75"/>
  <c r="T333" i="75"/>
  <c r="Q332" i="75"/>
  <c r="Q331" i="75"/>
  <c r="Q330" i="75"/>
  <c r="T330" i="75"/>
  <c r="Q329" i="75"/>
  <c r="T329" i="75"/>
  <c r="Q328" i="75"/>
  <c r="Q327" i="75"/>
  <c r="Q326" i="75"/>
  <c r="Q325" i="75"/>
  <c r="T325" i="75"/>
  <c r="Q324" i="75"/>
  <c r="Q323" i="75"/>
  <c r="Q322" i="75"/>
  <c r="T322" i="75"/>
  <c r="Q321" i="75"/>
  <c r="T321" i="75"/>
  <c r="Q320" i="75"/>
  <c r="Q319" i="75"/>
  <c r="Q318" i="75"/>
  <c r="T318" i="75"/>
  <c r="Q317" i="75"/>
  <c r="T317" i="75"/>
  <c r="Q316" i="75"/>
  <c r="Q315" i="75"/>
  <c r="Q314" i="75"/>
  <c r="T314" i="75"/>
  <c r="Q313" i="75"/>
  <c r="T313" i="75"/>
  <c r="Q312" i="75"/>
  <c r="Q311" i="75"/>
  <c r="Q310" i="75"/>
  <c r="T310" i="75"/>
  <c r="Q297" i="75"/>
  <c r="Q296" i="75"/>
  <c r="Q295" i="75"/>
  <c r="Q294" i="75"/>
  <c r="T294" i="75"/>
  <c r="Q293" i="75"/>
  <c r="Q292" i="75"/>
  <c r="Q291" i="75"/>
  <c r="Q290" i="75"/>
  <c r="T290" i="75"/>
  <c r="Q289" i="75"/>
  <c r="Q288" i="75"/>
  <c r="T288" i="75"/>
  <c r="Q287" i="75"/>
  <c r="Q286" i="75"/>
  <c r="T286" i="75"/>
  <c r="Q285" i="75"/>
  <c r="Q284" i="75"/>
  <c r="T284" i="75"/>
  <c r="Q283" i="75"/>
  <c r="Q282" i="75"/>
  <c r="Q281" i="75"/>
  <c r="Q280" i="75"/>
  <c r="Q279" i="75"/>
  <c r="Q278" i="75"/>
  <c r="Q277" i="75"/>
  <c r="Q276" i="75"/>
  <c r="Q275" i="75"/>
  <c r="Q274" i="75"/>
  <c r="Q273" i="75"/>
  <c r="Q272" i="75"/>
  <c r="Q271" i="75"/>
  <c r="Q270" i="75"/>
  <c r="Q269" i="75"/>
  <c r="Q268" i="75"/>
  <c r="T268" i="75"/>
  <c r="Q267" i="75"/>
  <c r="Q254" i="75"/>
  <c r="Q253" i="75"/>
  <c r="T253" i="75"/>
  <c r="Q252" i="75"/>
  <c r="Q251" i="75"/>
  <c r="Q250" i="75"/>
  <c r="Q249" i="75"/>
  <c r="T249" i="75"/>
  <c r="Q248" i="75"/>
  <c r="Q247" i="75"/>
  <c r="Q246" i="75"/>
  <c r="T246" i="75"/>
  <c r="Q245" i="75"/>
  <c r="T245" i="75"/>
  <c r="Q244" i="75"/>
  <c r="Q243" i="75"/>
  <c r="Q242" i="75"/>
  <c r="Q241" i="75"/>
  <c r="T241" i="75"/>
  <c r="Q240" i="75"/>
  <c r="Q239" i="75"/>
  <c r="T239" i="75"/>
  <c r="Q238" i="75"/>
  <c r="Q237" i="75"/>
  <c r="T237" i="75"/>
  <c r="Q236" i="75"/>
  <c r="Q235" i="75"/>
  <c r="Q234" i="75"/>
  <c r="Q233" i="75"/>
  <c r="T233" i="75"/>
  <c r="Q232" i="75"/>
  <c r="T232" i="75"/>
  <c r="Q231" i="75"/>
  <c r="Q230" i="75"/>
  <c r="Q229" i="75"/>
  <c r="T229" i="75"/>
  <c r="Q228" i="75"/>
  <c r="Q227" i="75"/>
  <c r="Q226" i="75"/>
  <c r="Q225" i="75"/>
  <c r="T225" i="75"/>
  <c r="Q224" i="75"/>
  <c r="Q211" i="75"/>
  <c r="T211" i="75"/>
  <c r="Q210" i="75"/>
  <c r="T210" i="75"/>
  <c r="Q209" i="75"/>
  <c r="T209" i="75"/>
  <c r="Q208" i="75"/>
  <c r="Q207" i="75"/>
  <c r="T207" i="75"/>
  <c r="Q206" i="75"/>
  <c r="T206" i="75"/>
  <c r="Q205" i="75"/>
  <c r="Q204" i="75"/>
  <c r="Q203" i="75"/>
  <c r="Q202" i="75"/>
  <c r="Q201" i="75"/>
  <c r="T201" i="75"/>
  <c r="Q200" i="75"/>
  <c r="Q199" i="75"/>
  <c r="Q198" i="75"/>
  <c r="T198" i="75"/>
  <c r="Q197" i="75"/>
  <c r="Q196" i="75"/>
  <c r="Q195" i="75"/>
  <c r="T195" i="75"/>
  <c r="Q194" i="75"/>
  <c r="T194" i="75"/>
  <c r="Q193" i="75"/>
  <c r="T193" i="75"/>
  <c r="Q192" i="75"/>
  <c r="Q191" i="75"/>
  <c r="T191" i="75"/>
  <c r="Q190" i="75"/>
  <c r="T190" i="75"/>
  <c r="Q189" i="75"/>
  <c r="Q188" i="75"/>
  <c r="Q187" i="75"/>
  <c r="Q186" i="75"/>
  <c r="T186" i="75"/>
  <c r="Q185" i="75"/>
  <c r="T185" i="75"/>
  <c r="Q184" i="75"/>
  <c r="Q183" i="75"/>
  <c r="Q182" i="75"/>
  <c r="Q181" i="75"/>
  <c r="Q168" i="75"/>
  <c r="T168" i="75"/>
  <c r="Q167" i="75"/>
  <c r="Q166" i="75"/>
  <c r="T166" i="75"/>
  <c r="Q165" i="75"/>
  <c r="T165" i="75"/>
  <c r="Q164" i="75"/>
  <c r="T164" i="75"/>
  <c r="Q163" i="75"/>
  <c r="Q162" i="75"/>
  <c r="Q161" i="75"/>
  <c r="T161" i="75"/>
  <c r="Q160" i="75"/>
  <c r="Q159" i="75"/>
  <c r="Q158" i="75"/>
  <c r="T158" i="75"/>
  <c r="Q157" i="75"/>
  <c r="T157" i="75"/>
  <c r="Q156" i="75"/>
  <c r="Q155" i="75"/>
  <c r="T155" i="75"/>
  <c r="Q154" i="75"/>
  <c r="Q153" i="75"/>
  <c r="T153" i="75"/>
  <c r="Q152" i="75"/>
  <c r="T152" i="75"/>
  <c r="Q151" i="75"/>
  <c r="Q150" i="75"/>
  <c r="Q149" i="75"/>
  <c r="T149" i="75"/>
  <c r="Q148" i="75"/>
  <c r="T148" i="75"/>
  <c r="Q147" i="75"/>
  <c r="Q146" i="75"/>
  <c r="Q145" i="75"/>
  <c r="T145" i="75"/>
  <c r="Q144" i="75"/>
  <c r="Q143" i="75"/>
  <c r="Q142" i="75"/>
  <c r="T142" i="75"/>
  <c r="Q141" i="75"/>
  <c r="T141" i="75"/>
  <c r="Q140" i="75"/>
  <c r="Q139" i="75"/>
  <c r="T139" i="75"/>
  <c r="Q138" i="75"/>
  <c r="Q125" i="75"/>
  <c r="T125" i="75"/>
  <c r="Q124" i="75"/>
  <c r="Q123" i="75"/>
  <c r="Q122" i="75"/>
  <c r="Q121" i="75"/>
  <c r="T121" i="75"/>
  <c r="Q120" i="75"/>
  <c r="T120" i="75"/>
  <c r="Q119" i="75"/>
  <c r="Q118" i="75"/>
  <c r="Q117" i="75"/>
  <c r="T117" i="75"/>
  <c r="Q116" i="75"/>
  <c r="Q115" i="75"/>
  <c r="Q114" i="75"/>
  <c r="Q113" i="75"/>
  <c r="T113" i="75"/>
  <c r="Q112" i="75"/>
  <c r="Q111" i="75"/>
  <c r="Q110" i="75"/>
  <c r="T110" i="75"/>
  <c r="Q109" i="75"/>
  <c r="T109" i="75"/>
  <c r="Q108" i="75"/>
  <c r="Q107" i="75"/>
  <c r="Q106" i="75"/>
  <c r="Q105" i="75"/>
  <c r="T105" i="75"/>
  <c r="Q104" i="75"/>
  <c r="Q103" i="75"/>
  <c r="Q102" i="75"/>
  <c r="T102" i="75"/>
  <c r="Q101" i="75"/>
  <c r="T101" i="75"/>
  <c r="Q100" i="75"/>
  <c r="Q99" i="75"/>
  <c r="Q98" i="75"/>
  <c r="Q97" i="75"/>
  <c r="T97" i="75"/>
  <c r="Q96" i="75"/>
  <c r="Q95" i="75"/>
  <c r="Q55" i="75"/>
  <c r="T55" i="75"/>
  <c r="Q56" i="75"/>
  <c r="T56" i="75"/>
  <c r="Q57" i="75"/>
  <c r="T57" i="75"/>
  <c r="Q58" i="75"/>
  <c r="Q59" i="75"/>
  <c r="T59" i="75"/>
  <c r="Q60" i="75"/>
  <c r="Q61" i="75"/>
  <c r="T61" i="75"/>
  <c r="Q62" i="75"/>
  <c r="Q63" i="75"/>
  <c r="T63" i="75"/>
  <c r="Q64" i="75"/>
  <c r="T64" i="75"/>
  <c r="Q65" i="75"/>
  <c r="T65" i="75"/>
  <c r="Q66" i="75"/>
  <c r="Q67" i="75"/>
  <c r="Q68" i="75"/>
  <c r="Q69" i="75"/>
  <c r="T69" i="75"/>
  <c r="Q70" i="75"/>
  <c r="Q71" i="75"/>
  <c r="T71" i="75"/>
  <c r="Q72" i="75"/>
  <c r="T72" i="75"/>
  <c r="Q73" i="75"/>
  <c r="T73" i="75"/>
  <c r="Q74" i="75"/>
  <c r="Q75" i="75"/>
  <c r="T75" i="75"/>
  <c r="Q76" i="75"/>
  <c r="Q77" i="75"/>
  <c r="T77" i="75"/>
  <c r="Q78" i="75"/>
  <c r="Q79" i="75"/>
  <c r="T79" i="75"/>
  <c r="Q80" i="75"/>
  <c r="T80" i="75"/>
  <c r="Q81" i="75"/>
  <c r="T81" i="75"/>
  <c r="Q82" i="75"/>
  <c r="Q52" i="75"/>
  <c r="Q53" i="75"/>
  <c r="Q54" i="75"/>
  <c r="N515" i="75"/>
  <c r="N535" i="75"/>
  <c r="N472" i="75"/>
  <c r="N534" i="75"/>
  <c r="N429" i="75"/>
  <c r="N533" i="75"/>
  <c r="N386" i="75"/>
  <c r="N532" i="75"/>
  <c r="N343" i="75"/>
  <c r="N531" i="75"/>
  <c r="N300" i="75"/>
  <c r="N530" i="75"/>
  <c r="N257" i="75"/>
  <c r="N529" i="75"/>
  <c r="N214" i="75"/>
  <c r="N528" i="75"/>
  <c r="N171" i="75"/>
  <c r="N527" i="75"/>
  <c r="N128" i="75"/>
  <c r="N526" i="75"/>
  <c r="N85" i="75"/>
  <c r="N525" i="75"/>
  <c r="N42" i="75"/>
  <c r="B520" i="75"/>
  <c r="E514" i="75"/>
  <c r="E535" i="75"/>
  <c r="T507" i="75"/>
  <c r="T491" i="75"/>
  <c r="P514" i="75"/>
  <c r="P515" i="75"/>
  <c r="P535" i="75" s="1"/>
  <c r="O477" i="75"/>
  <c r="E471" i="75"/>
  <c r="E534" i="75"/>
  <c r="T441" i="75"/>
  <c r="O434" i="75"/>
  <c r="O391" i="75"/>
  <c r="O348" i="75"/>
  <c r="O305" i="75"/>
  <c r="O262" i="75"/>
  <c r="O219" i="75"/>
  <c r="O176" i="75"/>
  <c r="O133" i="75"/>
  <c r="O90" i="75"/>
  <c r="E428" i="75"/>
  <c r="E533" i="75"/>
  <c r="E385" i="75"/>
  <c r="E532" i="75"/>
  <c r="T362" i="75"/>
  <c r="T360" i="75"/>
  <c r="T356" i="75"/>
  <c r="T354" i="75"/>
  <c r="E342" i="75"/>
  <c r="E531" i="75"/>
  <c r="E299" i="75"/>
  <c r="E530" i="75"/>
  <c r="T292" i="75"/>
  <c r="E256" i="75"/>
  <c r="E529" i="75"/>
  <c r="E213" i="75"/>
  <c r="E528" i="75"/>
  <c r="T200" i="75"/>
  <c r="T184" i="75"/>
  <c r="E170" i="75"/>
  <c r="E527" i="75"/>
  <c r="P170" i="75"/>
  <c r="P171" i="75" s="1"/>
  <c r="P527" i="75" s="1"/>
  <c r="E127" i="75"/>
  <c r="E526" i="75"/>
  <c r="E84" i="75"/>
  <c r="E525" i="75"/>
  <c r="T39" i="75"/>
  <c r="T274" i="75"/>
  <c r="T224" i="75"/>
  <c r="T326" i="75"/>
  <c r="O428" i="75"/>
  <c r="O429" i="75" s="1"/>
  <c r="O533" i="75" s="1"/>
  <c r="T405" i="75"/>
  <c r="T423" i="75"/>
  <c r="T483" i="75"/>
  <c r="T488" i="75"/>
  <c r="T496" i="75"/>
  <c r="T499" i="75"/>
  <c r="T504" i="75"/>
  <c r="T512" i="75"/>
  <c r="T240" i="75"/>
  <c r="T248" i="75"/>
  <c r="T231" i="75"/>
  <c r="T247" i="75"/>
  <c r="T67" i="75"/>
  <c r="T112" i="75"/>
  <c r="T118" i="75"/>
  <c r="T147" i="75"/>
  <c r="T163" i="75"/>
  <c r="T182" i="75"/>
  <c r="T192" i="75"/>
  <c r="T202" i="75"/>
  <c r="T208" i="75"/>
  <c r="T443" i="75"/>
  <c r="T451" i="75"/>
  <c r="T54" i="75"/>
  <c r="T62" i="75"/>
  <c r="T70" i="75"/>
  <c r="T78" i="75"/>
  <c r="T140" i="75"/>
  <c r="T144" i="75"/>
  <c r="T150" i="75"/>
  <c r="T156" i="75"/>
  <c r="T160" i="75"/>
  <c r="T183" i="75"/>
  <c r="T187" i="75"/>
  <c r="T199" i="75"/>
  <c r="T203" i="75"/>
  <c r="T442" i="75"/>
  <c r="T452" i="75"/>
  <c r="T462" i="75"/>
  <c r="T468" i="75"/>
  <c r="T31" i="75"/>
  <c r="P428" i="75"/>
  <c r="P429" i="75" s="1"/>
  <c r="P533" i="75" s="1"/>
  <c r="T24" i="75"/>
  <c r="P342" i="75"/>
  <c r="P343" i="75" s="1"/>
  <c r="P531" i="75" s="1"/>
  <c r="T32" i="75"/>
  <c r="T23" i="75"/>
  <c r="T15" i="75"/>
  <c r="T11" i="75"/>
  <c r="E41" i="75"/>
  <c r="Q84" i="75"/>
  <c r="Q85" i="75"/>
  <c r="Q525" i="75"/>
  <c r="Q299" i="75"/>
  <c r="Q300" i="75" s="1"/>
  <c r="Q530" i="75" s="1"/>
  <c r="Q514" i="75"/>
  <c r="Q515" i="75"/>
  <c r="Q535" i="75"/>
  <c r="N537" i="75"/>
  <c r="Q213" i="75"/>
  <c r="Q214" i="75" s="1"/>
  <c r="Q528" i="75" s="1"/>
  <c r="Q342" i="75"/>
  <c r="Q343" i="75"/>
  <c r="Q531" i="75" s="1"/>
  <c r="Q385" i="75"/>
  <c r="Q386" i="75"/>
  <c r="Q532" i="75"/>
  <c r="Q41" i="75"/>
  <c r="Q42" i="75" s="1"/>
  <c r="E537" i="75"/>
  <c r="T269" i="75"/>
  <c r="Q256" i="75"/>
  <c r="Q257" i="75" s="1"/>
  <c r="Q529" i="75" s="1"/>
  <c r="P213" i="75"/>
  <c r="P214" i="75" s="1"/>
  <c r="P528" i="75" s="1"/>
  <c r="T296" i="75"/>
  <c r="T369" i="75"/>
  <c r="T373" i="75"/>
  <c r="T377" i="75"/>
  <c r="T381" i="75"/>
  <c r="T396" i="75"/>
  <c r="T95" i="75"/>
  <c r="T181" i="75"/>
  <c r="T189" i="75"/>
  <c r="T197" i="75"/>
  <c r="T205" i="75"/>
  <c r="T230" i="75"/>
  <c r="T234" i="75"/>
  <c r="T238" i="75"/>
  <c r="T242" i="75"/>
  <c r="T250" i="75"/>
  <c r="T254" i="75"/>
  <c r="T275" i="75"/>
  <c r="T279" i="75"/>
  <c r="T283" i="75"/>
  <c r="T287" i="75"/>
  <c r="T82" i="75"/>
  <c r="T74" i="75"/>
  <c r="T66" i="75"/>
  <c r="T58" i="75"/>
  <c r="Q127" i="75"/>
  <c r="Q128" i="75"/>
  <c r="Q526" i="75"/>
  <c r="Q170" i="75"/>
  <c r="Q171" i="75" s="1"/>
  <c r="Q527" i="75" s="1"/>
  <c r="Q537" i="75" s="1"/>
  <c r="T143" i="75"/>
  <c r="T151" i="75"/>
  <c r="T159" i="75"/>
  <c r="T167" i="75"/>
  <c r="T227" i="75"/>
  <c r="T235" i="75"/>
  <c r="T243" i="75"/>
  <c r="T251" i="75"/>
  <c r="T267" i="75"/>
  <c r="T271" i="75"/>
  <c r="T291" i="75"/>
  <c r="T295" i="75"/>
  <c r="T311" i="75"/>
  <c r="T315" i="75"/>
  <c r="T319" i="75"/>
  <c r="T323" i="75"/>
  <c r="T327" i="75"/>
  <c r="T331" i="75"/>
  <c r="T335" i="75"/>
  <c r="T339" i="75"/>
  <c r="T399" i="75"/>
  <c r="T403" i="75"/>
  <c r="T407" i="75"/>
  <c r="T411" i="75"/>
  <c r="T415" i="75"/>
  <c r="T419" i="75"/>
  <c r="T439" i="75"/>
  <c r="T447" i="75"/>
  <c r="T455" i="75"/>
  <c r="T463" i="75"/>
  <c r="T29" i="75"/>
  <c r="T21" i="75"/>
  <c r="O84" i="75"/>
  <c r="O85" i="75" s="1"/>
  <c r="O525" i="75" s="1"/>
  <c r="T60" i="75"/>
  <c r="T68" i="75"/>
  <c r="T76" i="75"/>
  <c r="T188" i="75"/>
  <c r="T196" i="75"/>
  <c r="T204" i="75"/>
  <c r="O256" i="75"/>
  <c r="O257" i="75" s="1"/>
  <c r="O529" i="75" s="1"/>
  <c r="T228" i="75"/>
  <c r="T236" i="75"/>
  <c r="T244" i="75"/>
  <c r="T252" i="75"/>
  <c r="T272" i="75"/>
  <c r="T364" i="75"/>
  <c r="T368" i="75"/>
  <c r="T400" i="75"/>
  <c r="F429" i="75" s="1"/>
  <c r="F533" i="75" s="1"/>
  <c r="T404" i="75"/>
  <c r="T408" i="75"/>
  <c r="T412" i="75"/>
  <c r="T416" i="75"/>
  <c r="T420" i="75"/>
  <c r="T424" i="75"/>
  <c r="O471" i="75"/>
  <c r="O472" i="75" s="1"/>
  <c r="O534" i="75" s="1"/>
  <c r="T448" i="75"/>
  <c r="T456" i="75"/>
  <c r="T464" i="75"/>
  <c r="T365" i="75"/>
  <c r="T53" i="75"/>
  <c r="T273" i="75"/>
  <c r="T289" i="75"/>
  <c r="T293" i="75"/>
  <c r="T297" i="75"/>
  <c r="T353" i="75"/>
  <c r="Q428" i="75"/>
  <c r="Q429" i="75"/>
  <c r="Q533" i="75"/>
  <c r="T35" i="75"/>
  <c r="T27" i="75"/>
  <c r="T19" i="75"/>
  <c r="T98" i="75"/>
  <c r="T106" i="75"/>
  <c r="T114" i="75"/>
  <c r="T122" i="75"/>
  <c r="T138" i="75"/>
  <c r="T146" i="75"/>
  <c r="T154" i="75"/>
  <c r="T162" i="75"/>
  <c r="O342" i="75"/>
  <c r="O343" i="75" s="1"/>
  <c r="O531" i="75" s="1"/>
  <c r="O385" i="75"/>
  <c r="O386" i="75" s="1"/>
  <c r="O532" i="75" s="1"/>
  <c r="T366" i="75"/>
  <c r="O514" i="75"/>
  <c r="O515" i="75" s="1"/>
  <c r="O535" i="75" s="1"/>
  <c r="T486" i="75"/>
  <c r="T490" i="75"/>
  <c r="T494" i="75"/>
  <c r="T498" i="75"/>
  <c r="T502" i="75"/>
  <c r="T506" i="75"/>
  <c r="T510" i="75"/>
  <c r="P471" i="75"/>
  <c r="P472" i="75" s="1"/>
  <c r="P534" i="75" s="1"/>
  <c r="T226" i="75"/>
  <c r="P256" i="75"/>
  <c r="P257" i="75" s="1"/>
  <c r="P529" i="75" s="1"/>
  <c r="P385" i="75"/>
  <c r="P386" i="75" s="1"/>
  <c r="P532" i="75" s="1"/>
  <c r="T312" i="75"/>
  <c r="T316" i="75"/>
  <c r="T320" i="75"/>
  <c r="T324" i="75"/>
  <c r="T328" i="75"/>
  <c r="T332" i="75"/>
  <c r="T336" i="75"/>
  <c r="T340" i="75"/>
  <c r="P299" i="75"/>
  <c r="P300" i="75" s="1"/>
  <c r="P530" i="75" s="1"/>
  <c r="T276" i="75"/>
  <c r="T280" i="75"/>
  <c r="T372" i="75"/>
  <c r="T376" i="75"/>
  <c r="T380" i="75"/>
  <c r="Q471" i="75"/>
  <c r="Q472" i="75" s="1"/>
  <c r="Q534" i="75" s="1"/>
  <c r="T440" i="75"/>
  <c r="T52" i="75"/>
  <c r="T277" i="75"/>
  <c r="T281" i="75"/>
  <c r="T285" i="75"/>
  <c r="T371" i="75"/>
  <c r="T375" i="75"/>
  <c r="T379" i="75"/>
  <c r="T383" i="75"/>
  <c r="O170" i="75"/>
  <c r="O171" i="75" s="1"/>
  <c r="O527" i="75" s="1"/>
  <c r="O213" i="75"/>
  <c r="O214" i="75" s="1"/>
  <c r="O528" i="75" s="1"/>
  <c r="T270" i="75"/>
  <c r="T278" i="75"/>
  <c r="T282" i="75"/>
  <c r="T370" i="75"/>
  <c r="T374" i="75"/>
  <c r="T378" i="75"/>
  <c r="T382" i="75"/>
  <c r="F257" i="75" l="1"/>
  <c r="F529" i="75" s="1"/>
  <c r="F214" i="75"/>
  <c r="F528" i="75" s="1"/>
  <c r="F85" i="75"/>
  <c r="F525" i="75" s="1"/>
  <c r="F472" i="75"/>
  <c r="F534" i="75" s="1"/>
  <c r="T99" i="75"/>
  <c r="M182" i="76"/>
  <c r="M278" i="76"/>
  <c r="M326" i="76"/>
  <c r="M284" i="76"/>
  <c r="M216" i="76"/>
  <c r="M172" i="76"/>
  <c r="M164" i="76"/>
  <c r="M336" i="76"/>
  <c r="M332" i="76"/>
  <c r="M328" i="76"/>
  <c r="M324" i="76"/>
  <c r="M276" i="76"/>
  <c r="M268" i="76"/>
  <c r="M242" i="76"/>
  <c r="M232" i="76"/>
  <c r="M338" i="76"/>
  <c r="M322" i="76"/>
  <c r="M290" i="76"/>
  <c r="M270" i="76"/>
  <c r="M238" i="76"/>
  <c r="M222" i="76"/>
  <c r="M178" i="76"/>
  <c r="M334" i="76"/>
  <c r="M286" i="76"/>
  <c r="M262" i="76"/>
  <c r="M234" i="76"/>
  <c r="M214" i="76"/>
  <c r="M170" i="76"/>
  <c r="M330" i="76"/>
  <c r="M282" i="76"/>
  <c r="M230" i="76"/>
  <c r="M186" i="76"/>
  <c r="M340" i="76"/>
  <c r="M321" i="76"/>
  <c r="M318" i="76"/>
  <c r="M310" i="76"/>
  <c r="M307" i="76"/>
  <c r="M304" i="76"/>
  <c r="M301" i="76"/>
  <c r="M291" i="76"/>
  <c r="M283" i="76"/>
  <c r="M271" i="76"/>
  <c r="M217" i="76"/>
  <c r="M200" i="76"/>
  <c r="M167" i="76"/>
  <c r="M144" i="76"/>
  <c r="M128" i="76"/>
  <c r="M120" i="76"/>
  <c r="M104" i="76"/>
  <c r="M96" i="76"/>
  <c r="M88" i="76"/>
  <c r="M80" i="76"/>
  <c r="M72" i="76"/>
  <c r="M64" i="76"/>
  <c r="M56" i="76"/>
  <c r="M48" i="76"/>
  <c r="M40" i="76"/>
  <c r="M32" i="76"/>
  <c r="M24" i="76"/>
  <c r="M16" i="76"/>
  <c r="M8" i="76"/>
  <c r="M368" i="76"/>
  <c r="M362" i="76"/>
  <c r="M358" i="76"/>
  <c r="M352" i="76"/>
  <c r="M346" i="76"/>
  <c r="M342" i="76"/>
  <c r="M339" i="76"/>
  <c r="M331" i="76"/>
  <c r="M323" i="76"/>
  <c r="M315" i="76"/>
  <c r="M312" i="76"/>
  <c r="M306" i="76"/>
  <c r="M300" i="76"/>
  <c r="M294" i="76"/>
  <c r="M285" i="76"/>
  <c r="M277" i="76"/>
  <c r="M274" i="76"/>
  <c r="M264" i="76"/>
  <c r="M261" i="76"/>
  <c r="M258" i="76"/>
  <c r="M252" i="76"/>
  <c r="M246" i="76"/>
  <c r="M237" i="76"/>
  <c r="M229" i="76"/>
  <c r="M226" i="76"/>
  <c r="M223" i="76"/>
  <c r="M220" i="76"/>
  <c r="M210" i="76"/>
  <c r="M202" i="76"/>
  <c r="M193" i="76"/>
  <c r="M190" i="76"/>
  <c r="M187" i="76"/>
  <c r="M179" i="76"/>
  <c r="M176" i="76"/>
  <c r="M166" i="76"/>
  <c r="M163" i="76"/>
  <c r="M160" i="76"/>
  <c r="M155" i="76"/>
  <c r="M152" i="76"/>
  <c r="M146" i="76"/>
  <c r="M138" i="76"/>
  <c r="M130" i="76"/>
  <c r="M122" i="76"/>
  <c r="M114" i="76"/>
  <c r="M106" i="76"/>
  <c r="M98" i="76"/>
  <c r="M90" i="76"/>
  <c r="M82" i="76"/>
  <c r="M74" i="76"/>
  <c r="M66" i="76"/>
  <c r="M58" i="76"/>
  <c r="M50" i="76"/>
  <c r="M42" i="76"/>
  <c r="M34" i="76"/>
  <c r="M26" i="76"/>
  <c r="M18" i="76"/>
  <c r="M10" i="76"/>
  <c r="M359" i="76"/>
  <c r="M353" i="76"/>
  <c r="M343" i="76"/>
  <c r="M337" i="76"/>
  <c r="M275" i="76"/>
  <c r="M265" i="76"/>
  <c r="M235" i="76"/>
  <c r="M208" i="76"/>
  <c r="M150" i="76"/>
  <c r="M147" i="76"/>
  <c r="M112" i="76"/>
  <c r="M325" i="76"/>
  <c r="M314" i="76"/>
  <c r="M299" i="76"/>
  <c r="M296" i="76"/>
  <c r="M293" i="76"/>
  <c r="M279" i="76"/>
  <c r="M273" i="76"/>
  <c r="M267" i="76"/>
  <c r="M263" i="76"/>
  <c r="M255" i="76"/>
  <c r="M245" i="76"/>
  <c r="M239" i="76"/>
  <c r="M231" i="76"/>
  <c r="M225" i="76"/>
  <c r="M219" i="76"/>
  <c r="M213" i="76"/>
  <c r="M207" i="76"/>
  <c r="M204" i="76"/>
  <c r="M199" i="76"/>
  <c r="M196" i="76"/>
  <c r="M192" i="76"/>
  <c r="M189" i="76"/>
  <c r="M181" i="76"/>
  <c r="M175" i="76"/>
  <c r="M169" i="76"/>
  <c r="M165" i="76"/>
  <c r="M162" i="76"/>
  <c r="M154" i="76"/>
  <c r="M143" i="76"/>
  <c r="M140" i="76"/>
  <c r="M135" i="76"/>
  <c r="M132" i="76"/>
  <c r="M127" i="76"/>
  <c r="M124" i="76"/>
  <c r="M119" i="76"/>
  <c r="M116" i="76"/>
  <c r="M111" i="76"/>
  <c r="M108" i="76"/>
  <c r="M103" i="76"/>
  <c r="M100" i="76"/>
  <c r="M95" i="76"/>
  <c r="M92" i="76"/>
  <c r="M87" i="76"/>
  <c r="M84" i="76"/>
  <c r="M79" i="76"/>
  <c r="M76" i="76"/>
  <c r="M71" i="76"/>
  <c r="M68" i="76"/>
  <c r="M63" i="76"/>
  <c r="M60" i="76"/>
  <c r="M55" i="76"/>
  <c r="M52" i="76"/>
  <c r="M47" i="76"/>
  <c r="M44" i="76"/>
  <c r="M39" i="76"/>
  <c r="M36" i="76"/>
  <c r="M31" i="76"/>
  <c r="M28" i="76"/>
  <c r="M23" i="76"/>
  <c r="M20" i="76"/>
  <c r="M15" i="76"/>
  <c r="M12" i="76"/>
  <c r="M7" i="76"/>
  <c r="M4" i="76"/>
  <c r="M356" i="76"/>
  <c r="M329" i="76"/>
  <c r="M256" i="76"/>
  <c r="M253" i="76"/>
  <c r="M250" i="76"/>
  <c r="M247" i="76"/>
  <c r="M243" i="76"/>
  <c r="M227" i="76"/>
  <c r="M221" i="76"/>
  <c r="M194" i="76"/>
  <c r="M185" i="76"/>
  <c r="M177" i="76"/>
  <c r="M173" i="76"/>
  <c r="M158" i="76"/>
  <c r="M136" i="76"/>
  <c r="M367" i="76"/>
  <c r="M364" i="76"/>
  <c r="M361" i="76"/>
  <c r="M351" i="76"/>
  <c r="M348" i="76"/>
  <c r="M345" i="76"/>
  <c r="M333" i="76"/>
  <c r="M287" i="76"/>
  <c r="M366" i="76"/>
  <c r="M360" i="76"/>
  <c r="M354" i="76"/>
  <c r="M350" i="76"/>
  <c r="M344" i="76"/>
  <c r="M335" i="76"/>
  <c r="M327" i="76"/>
  <c r="M319" i="76"/>
  <c r="M316" i="76"/>
  <c r="M311" i="76"/>
  <c r="M308" i="76"/>
  <c r="M302" i="76"/>
  <c r="M298" i="76"/>
  <c r="M292" i="76"/>
  <c r="M289" i="76"/>
  <c r="M281" i="76"/>
  <c r="M272" i="76"/>
  <c r="M269" i="76"/>
  <c r="M266" i="76"/>
  <c r="M254" i="76"/>
  <c r="M251" i="76"/>
  <c r="M248" i="76"/>
  <c r="M244" i="76"/>
  <c r="M241" i="76"/>
  <c r="M233" i="76"/>
  <c r="M218" i="76"/>
  <c r="M215" i="76"/>
  <c r="M212" i="76"/>
  <c r="M206" i="76"/>
  <c r="M198" i="76"/>
  <c r="M195" i="76"/>
  <c r="M183" i="76"/>
  <c r="M174" i="76"/>
  <c r="M171" i="76"/>
  <c r="M168" i="76"/>
  <c r="M159" i="76"/>
  <c r="M156" i="76"/>
  <c r="M151" i="76"/>
  <c r="M148" i="76"/>
  <c r="M142" i="76"/>
  <c r="M134" i="76"/>
  <c r="M126" i="76"/>
  <c r="M118" i="76"/>
  <c r="M110" i="76"/>
  <c r="M102" i="76"/>
  <c r="M94" i="76"/>
  <c r="M86" i="76"/>
  <c r="M78" i="76"/>
  <c r="M70" i="76"/>
  <c r="M62" i="76"/>
  <c r="M54" i="76"/>
  <c r="M46" i="76"/>
  <c r="M38" i="76"/>
  <c r="M30" i="76"/>
  <c r="M22" i="76"/>
  <c r="M14" i="76"/>
  <c r="M6" i="76"/>
  <c r="M3" i="76"/>
  <c r="P537" i="75"/>
  <c r="Q539" i="75" s="1"/>
  <c r="F515" i="75"/>
  <c r="F535" i="75" s="1"/>
  <c r="F386" i="75"/>
  <c r="F532" i="75" s="1"/>
  <c r="F343" i="75"/>
  <c r="F531" i="75" s="1"/>
  <c r="F300" i="75"/>
  <c r="F530" i="75" s="1"/>
  <c r="F171" i="75"/>
  <c r="F527" i="75" s="1"/>
  <c r="P41" i="75"/>
  <c r="P42" i="75" s="1"/>
  <c r="T16" i="75"/>
  <c r="T9" i="75"/>
  <c r="O41" i="75"/>
  <c r="O42" i="75" s="1"/>
  <c r="T100" i="75"/>
  <c r="F128" i="75" s="1"/>
  <c r="F526" i="75" s="1"/>
  <c r="O127" i="75"/>
  <c r="O128" i="75" s="1"/>
  <c r="O526" i="75" s="1"/>
  <c r="O537" i="75" s="1"/>
  <c r="Q540" i="75" s="1"/>
  <c r="U101" i="75"/>
  <c r="U102" i="75" s="1"/>
  <c r="U103" i="75" s="1"/>
  <c r="U104" i="75" s="1"/>
  <c r="U105" i="75" s="1"/>
  <c r="U106" i="75" s="1"/>
  <c r="U107" i="75" s="1"/>
  <c r="U108" i="75" s="1"/>
  <c r="U109" i="75" s="1"/>
  <c r="U110" i="75" s="1"/>
  <c r="U111" i="75" s="1"/>
  <c r="U112" i="75" s="1"/>
  <c r="U113" i="75" s="1"/>
  <c r="U114" i="75" s="1"/>
  <c r="U115" i="75" s="1"/>
  <c r="U116" i="75" s="1"/>
  <c r="U117" i="75" s="1"/>
  <c r="U118" i="75" s="1"/>
  <c r="U119" i="75" s="1"/>
  <c r="U120" i="75" s="1"/>
  <c r="U121" i="75" s="1"/>
  <c r="U122" i="75" s="1"/>
  <c r="U123" i="75" s="1"/>
  <c r="U124" i="75" s="1"/>
  <c r="U125" i="75" s="1"/>
  <c r="Q541" i="75" l="1"/>
  <c r="Q546" i="75" s="1"/>
  <c r="Q548" i="75" s="1"/>
  <c r="B52" i="75"/>
  <c r="B57" i="75"/>
  <c r="B54" i="75"/>
  <c r="B53" i="75"/>
  <c r="B56" i="75"/>
  <c r="B58" i="75"/>
  <c r="B55" i="75"/>
  <c r="F538" i="75"/>
  <c r="F42" i="75"/>
  <c r="U547" i="75"/>
  <c r="Q547" i="75" l="1"/>
  <c r="C55" i="75"/>
  <c r="C56" i="75"/>
  <c r="C57" i="75"/>
  <c r="C52" i="75"/>
  <c r="C58" i="75"/>
  <c r="C53" i="75"/>
  <c r="C54" i="75"/>
  <c r="B64" i="75" l="1"/>
  <c r="B65" i="75"/>
  <c r="B63" i="75"/>
  <c r="B61" i="75"/>
  <c r="B60" i="75"/>
  <c r="B59" i="75"/>
  <c r="B62" i="75"/>
  <c r="C62" i="75" l="1"/>
  <c r="C65" i="75"/>
  <c r="C59" i="75"/>
  <c r="C60" i="75"/>
  <c r="C61" i="75"/>
  <c r="C64" i="75"/>
  <c r="C63" i="75"/>
  <c r="B71" i="75" l="1"/>
  <c r="B66" i="75"/>
  <c r="B68" i="75"/>
  <c r="B72" i="75"/>
  <c r="B67" i="75"/>
  <c r="B70" i="75"/>
  <c r="B69" i="75"/>
  <c r="C72" i="75" l="1"/>
  <c r="C66" i="75"/>
  <c r="C69" i="75"/>
  <c r="C67" i="75"/>
  <c r="C68" i="75"/>
  <c r="C70" i="75"/>
  <c r="C71" i="75"/>
  <c r="B76" i="75" l="1"/>
  <c r="B73" i="75"/>
  <c r="B78" i="75"/>
  <c r="B79" i="75"/>
  <c r="B77" i="75"/>
  <c r="B75" i="75"/>
  <c r="B74" i="75"/>
  <c r="C79" i="75" l="1"/>
  <c r="C73" i="75"/>
  <c r="C74" i="75"/>
  <c r="C75" i="75"/>
  <c r="C77" i="75"/>
  <c r="C78" i="75"/>
  <c r="C76" i="75"/>
  <c r="B81" i="75" l="1"/>
  <c r="B98" i="75"/>
  <c r="B95" i="75"/>
  <c r="B80" i="75"/>
  <c r="B82" i="75"/>
  <c r="B96" i="75"/>
  <c r="B97" i="75"/>
  <c r="C98" i="75" l="1"/>
  <c r="C81" i="75"/>
  <c r="C80" i="75"/>
  <c r="C95" i="75"/>
  <c r="C82" i="75"/>
  <c r="C97" i="75"/>
  <c r="C96" i="75"/>
  <c r="B107" i="75" l="1"/>
  <c r="B100" i="75"/>
  <c r="B99" i="75"/>
  <c r="B110" i="75"/>
  <c r="B103" i="75"/>
  <c r="B111" i="75"/>
  <c r="B109" i="75"/>
  <c r="B105" i="75"/>
  <c r="B115" i="75"/>
  <c r="B106" i="75"/>
  <c r="B112" i="75"/>
  <c r="B117" i="75"/>
  <c r="B108" i="75"/>
  <c r="B101" i="75"/>
  <c r="B113" i="75"/>
  <c r="B114" i="75"/>
  <c r="B116" i="75"/>
  <c r="B102" i="75"/>
  <c r="B104" i="75"/>
  <c r="C102" i="75" l="1"/>
  <c r="C114" i="75"/>
  <c r="C108" i="75"/>
  <c r="C105" i="75"/>
  <c r="C110" i="75"/>
  <c r="C116" i="75"/>
  <c r="C101" i="75"/>
  <c r="C112" i="75"/>
  <c r="C109" i="75"/>
  <c r="C111" i="75"/>
  <c r="C104" i="75"/>
  <c r="C106" i="75"/>
  <c r="C103" i="75"/>
  <c r="C113" i="75"/>
  <c r="C117" i="75"/>
  <c r="C115" i="75"/>
  <c r="C99" i="75"/>
  <c r="C100" i="75"/>
  <c r="C107" i="75"/>
  <c r="B118" i="75"/>
  <c r="B119" i="75"/>
  <c r="B120" i="75"/>
  <c r="B121" i="75"/>
  <c r="B122" i="75"/>
  <c r="B123" i="75"/>
  <c r="B124" i="75"/>
  <c r="B138" i="75"/>
  <c r="B139" i="75"/>
  <c r="B140" i="75"/>
  <c r="C140" i="75" s="1"/>
  <c r="B141" i="75"/>
  <c r="B142" i="75"/>
  <c r="B143" i="75"/>
  <c r="B144" i="75"/>
  <c r="C144" i="75" s="1"/>
  <c r="B145" i="75"/>
  <c r="C145" i="75" s="1"/>
  <c r="B146" i="75"/>
  <c r="C146" i="75" s="1"/>
  <c r="B147" i="75"/>
  <c r="B148" i="75"/>
  <c r="B149" i="75"/>
  <c r="C124" i="75"/>
  <c r="C120" i="75"/>
  <c r="C141" i="75"/>
  <c r="C121" i="75"/>
  <c r="C123" i="75"/>
  <c r="C119" i="75"/>
  <c r="C142" i="75"/>
  <c r="C138" i="75"/>
  <c r="C149" i="75" l="1"/>
  <c r="C148" i="75"/>
  <c r="C143" i="75"/>
  <c r="C139" i="75"/>
  <c r="C122" i="75"/>
  <c r="C118" i="75"/>
  <c r="C147" i="75"/>
  <c r="B152" i="75" l="1"/>
  <c r="B156" i="75"/>
  <c r="B153" i="75"/>
  <c r="B150" i="75"/>
  <c r="B154" i="75"/>
  <c r="B151" i="75"/>
  <c r="B155" i="75"/>
  <c r="C154" i="75" l="1"/>
  <c r="C150" i="75"/>
  <c r="C151" i="75"/>
  <c r="C153" i="75"/>
  <c r="C156" i="75"/>
  <c r="C155" i="75"/>
  <c r="C152" i="75"/>
  <c r="B279" i="75"/>
  <c r="C279" i="75" s="1"/>
  <c r="B251" i="75"/>
  <c r="C251" i="75" s="1"/>
  <c r="B268" i="75"/>
  <c r="C268" i="75" s="1"/>
  <c r="B358" i="75"/>
  <c r="C358" i="75" s="1"/>
  <c r="B248" i="75"/>
  <c r="C248" i="75" s="1"/>
  <c r="B192" i="75"/>
  <c r="C192" i="75" s="1"/>
  <c r="B241" i="75"/>
  <c r="C241" i="75" s="1"/>
  <c r="B194" i="75"/>
  <c r="C194" i="75" s="1"/>
  <c r="B159" i="75"/>
  <c r="C159" i="75" s="1"/>
  <c r="B204" i="75"/>
  <c r="C204" i="75" s="1"/>
  <c r="B335" i="75"/>
  <c r="C335" i="75" s="1"/>
  <c r="B410" i="75"/>
  <c r="C410" i="75" s="1"/>
  <c r="B197" i="75"/>
  <c r="C197" i="75" s="1"/>
  <c r="B296" i="75"/>
  <c r="C296" i="75" s="1"/>
  <c r="B311" i="75"/>
  <c r="C311" i="75" s="1"/>
  <c r="B407" i="75"/>
  <c r="C407" i="75" s="1"/>
  <c r="B205" i="75"/>
  <c r="C205" i="75" s="1"/>
  <c r="B403" i="75"/>
  <c r="C403" i="75" s="1"/>
  <c r="B206" i="75"/>
  <c r="C206" i="75" s="1"/>
  <c r="B167" i="75"/>
  <c r="C167" i="75" s="1"/>
  <c r="B200" i="75"/>
  <c r="C200" i="75" s="1"/>
  <c r="B185" i="75"/>
  <c r="C185" i="75" s="1"/>
  <c r="B359" i="75"/>
  <c r="C359" i="75" s="1"/>
  <c r="B210" i="75"/>
  <c r="C210" i="75" s="1"/>
  <c r="B339" i="75"/>
  <c r="C339" i="75" s="1"/>
  <c r="B363" i="75"/>
  <c r="C363" i="75" s="1"/>
  <c r="B199" i="75"/>
  <c r="C199" i="75" s="1"/>
  <c r="B362" i="75"/>
  <c r="C362" i="75" s="1"/>
  <c r="B245" i="75"/>
  <c r="C245" i="75" s="1"/>
  <c r="B211" i="75"/>
  <c r="C211" i="75" s="1"/>
  <c r="B198" i="75"/>
  <c r="C198" i="75" s="1"/>
  <c r="B399" i="75"/>
  <c r="C399" i="75" s="1"/>
  <c r="B315" i="75"/>
  <c r="C315" i="75" s="1"/>
  <c r="B270" i="75"/>
  <c r="C270" i="75" s="1"/>
  <c r="B412" i="75"/>
  <c r="C412" i="75" s="1"/>
  <c r="B328" i="75"/>
  <c r="C328" i="75" s="1"/>
  <c r="B366" i="75"/>
  <c r="C366" i="75" s="1"/>
  <c r="B271" i="75"/>
  <c r="C271" i="75" s="1"/>
  <c r="B195" i="75"/>
  <c r="C195" i="75" s="1"/>
  <c r="B368" i="75"/>
  <c r="C368" i="75" s="1"/>
  <c r="B325" i="75"/>
  <c r="C325" i="75" s="1"/>
  <c r="B370" i="75"/>
  <c r="C370" i="75" s="1"/>
  <c r="B318" i="75"/>
  <c r="C318" i="75" s="1"/>
  <c r="B188" i="75"/>
  <c r="C188" i="75" s="1"/>
  <c r="B338" i="75"/>
  <c r="C338" i="75" s="1"/>
  <c r="B284" i="75"/>
  <c r="C284" i="75" s="1"/>
  <c r="B326" i="75"/>
  <c r="C326" i="75" s="1"/>
  <c r="B272" i="75"/>
  <c r="C272" i="75" s="1"/>
  <c r="B202" i="75"/>
  <c r="C202" i="75" s="1"/>
  <c r="B294" i="75"/>
  <c r="C294" i="75" s="1"/>
  <c r="B240" i="75"/>
  <c r="C240" i="75" s="1"/>
  <c r="B158" i="75"/>
  <c r="C158" i="75" s="1"/>
  <c r="B203" i="75"/>
  <c r="C203" i="75" s="1"/>
  <c r="B250" i="75"/>
  <c r="C250" i="75" s="1"/>
  <c r="B383" i="75"/>
  <c r="C383" i="75" s="1"/>
  <c r="B207" i="75"/>
  <c r="C207" i="75" s="1"/>
  <c r="B280" i="75"/>
  <c r="C280" i="75" s="1"/>
  <c r="B193" i="75"/>
  <c r="C193" i="75" s="1"/>
  <c r="B320" i="75"/>
  <c r="C320" i="75" s="1"/>
  <c r="B230" i="75"/>
  <c r="C230" i="75" s="1"/>
  <c r="B333" i="75"/>
  <c r="C333" i="75" s="1"/>
  <c r="B373" i="75"/>
  <c r="C373" i="75" s="1"/>
  <c r="B376" i="75"/>
  <c r="C376" i="75" s="1"/>
  <c r="B186" i="75"/>
  <c r="C186" i="75" s="1"/>
  <c r="B160" i="75"/>
  <c r="C160" i="75" s="1"/>
  <c r="B396" i="75"/>
  <c r="C396" i="75" s="1"/>
  <c r="B364" i="75"/>
  <c r="C364" i="75" s="1"/>
  <c r="B353" i="75"/>
  <c r="C353" i="75" s="1"/>
  <c r="B224" i="75"/>
  <c r="C224" i="75" s="1"/>
  <c r="B336" i="75"/>
  <c r="C336" i="75" s="1"/>
  <c r="B322" i="75"/>
  <c r="C322" i="75" s="1"/>
  <c r="B415" i="75"/>
  <c r="C415" i="75" s="1"/>
  <c r="B281" i="75"/>
  <c r="C281" i="75" s="1"/>
  <c r="B168" i="75"/>
  <c r="C168" i="75" s="1"/>
  <c r="B253" i="75"/>
  <c r="C253" i="75" s="1"/>
  <c r="B411" i="75"/>
  <c r="C411" i="75" s="1"/>
  <c r="B371" i="75"/>
  <c r="C371" i="75" s="1"/>
  <c r="B232" i="75"/>
  <c r="C232" i="75" s="1"/>
  <c r="B235" i="75"/>
  <c r="C235" i="75" s="1"/>
  <c r="B416" i="75"/>
  <c r="C416" i="75" s="1"/>
  <c r="B267" i="75"/>
  <c r="C267" i="75" s="1"/>
  <c r="B276" i="75"/>
  <c r="C276" i="75" s="1"/>
  <c r="B236" i="75"/>
  <c r="C236" i="75" s="1"/>
  <c r="B331" i="75"/>
  <c r="C331" i="75" s="1"/>
  <c r="B295" i="75"/>
  <c r="C295" i="75" s="1"/>
  <c r="B408" i="75"/>
  <c r="C408" i="75" s="1"/>
  <c r="B414" i="75"/>
  <c r="C414" i="75" s="1"/>
  <c r="B332" i="75"/>
  <c r="C332" i="75" s="1"/>
  <c r="B191" i="75"/>
  <c r="C191" i="75" s="1"/>
  <c r="B382" i="75"/>
  <c r="C382" i="75" s="1"/>
  <c r="B183" i="75"/>
  <c r="C183" i="75" s="1"/>
  <c r="B482" i="75"/>
  <c r="C482" i="75" s="1"/>
  <c r="B166" i="75"/>
  <c r="C166" i="75" s="1"/>
  <c r="B406" i="75"/>
  <c r="C406" i="75" s="1"/>
  <c r="B365" i="75"/>
  <c r="C365" i="75" s="1"/>
  <c r="B340" i="75"/>
  <c r="C340" i="75" s="1"/>
  <c r="B234" i="75"/>
  <c r="C234" i="75" s="1"/>
  <c r="B282" i="75"/>
  <c r="C282" i="75" s="1"/>
  <c r="B327" i="75"/>
  <c r="C327" i="75" s="1"/>
  <c r="B324" i="75"/>
  <c r="C324" i="75" s="1"/>
  <c r="B238" i="75"/>
  <c r="C238" i="75" s="1"/>
  <c r="B312" i="75"/>
  <c r="C312" i="75" s="1"/>
  <c r="B379" i="75"/>
  <c r="C379" i="75" s="1"/>
  <c r="B239" i="75"/>
  <c r="C239" i="75" s="1"/>
  <c r="B201" i="75"/>
  <c r="C201" i="75" s="1"/>
  <c r="B184" i="75"/>
  <c r="C184" i="75" s="1"/>
  <c r="B228" i="75"/>
  <c r="C228" i="75" s="1"/>
  <c r="B196" i="75"/>
  <c r="C196" i="75" s="1"/>
  <c r="B283" i="75"/>
  <c r="C283" i="75" s="1"/>
  <c r="B377" i="75"/>
  <c r="C377" i="75" s="1"/>
  <c r="B164" i="75"/>
  <c r="C164" i="75" s="1"/>
  <c r="B247" i="75"/>
  <c r="C247" i="75" s="1"/>
  <c r="B297" i="75"/>
  <c r="C297" i="75" s="1"/>
  <c r="B369" i="75"/>
  <c r="C369" i="75" s="1"/>
  <c r="B321" i="75"/>
  <c r="C321" i="75" s="1"/>
  <c r="B405" i="75"/>
  <c r="C405" i="75" s="1"/>
  <c r="B313" i="75"/>
  <c r="C313" i="75" s="1"/>
  <c r="B310" i="75"/>
  <c r="C310" i="75" s="1"/>
  <c r="B334" i="75"/>
  <c r="C334" i="75" s="1"/>
  <c r="B187" i="75"/>
  <c r="C187" i="75" s="1"/>
  <c r="B291" i="75"/>
  <c r="C291" i="75" s="1"/>
  <c r="B286" i="75"/>
  <c r="C286" i="75" s="1"/>
  <c r="B446" i="75"/>
  <c r="C446" i="75" s="1"/>
  <c r="B237" i="75"/>
  <c r="C237" i="75" s="1"/>
  <c r="B254" i="75"/>
  <c r="C254" i="75" s="1"/>
  <c r="B423" i="75"/>
  <c r="C423" i="75" s="1"/>
  <c r="B314" i="75"/>
  <c r="C314" i="75" s="1"/>
  <c r="B317" i="75"/>
  <c r="C317" i="75" s="1"/>
  <c r="B337" i="75"/>
  <c r="C337" i="75" s="1"/>
  <c r="B181" i="75"/>
  <c r="C181" i="75" s="1"/>
  <c r="B243" i="75"/>
  <c r="C243" i="75" s="1"/>
  <c r="B285" i="75"/>
  <c r="C285" i="75" s="1"/>
  <c r="B275" i="75"/>
  <c r="C275" i="75" s="1"/>
  <c r="B277" i="75"/>
  <c r="C277" i="75" s="1"/>
  <c r="B249" i="75"/>
  <c r="C249" i="75" s="1"/>
  <c r="B496" i="75"/>
  <c r="C496" i="75" s="1"/>
  <c r="B225" i="75"/>
  <c r="C225" i="75" s="1"/>
  <c r="B381" i="75"/>
  <c r="C381" i="75" s="1"/>
  <c r="B293" i="75"/>
  <c r="C293" i="75" s="1"/>
  <c r="B494" i="75"/>
  <c r="C494" i="75" s="1"/>
  <c r="B404" i="75"/>
  <c r="C404" i="75" s="1"/>
  <c r="B361" i="75"/>
  <c r="C361" i="75" s="1"/>
  <c r="B290" i="75"/>
  <c r="C290" i="75" s="1"/>
  <c r="B329" i="75"/>
  <c r="C329" i="75" s="1"/>
  <c r="B274" i="75"/>
  <c r="C274" i="75" s="1"/>
  <c r="B355" i="75"/>
  <c r="C355" i="75" s="1"/>
  <c r="B182" i="75"/>
  <c r="C182" i="75" s="1"/>
  <c r="B252" i="75"/>
  <c r="C252" i="75" s="1"/>
  <c r="B227" i="75"/>
  <c r="C227" i="75" s="1"/>
  <c r="B165" i="75"/>
  <c r="C165" i="75" s="1"/>
  <c r="B269" i="75"/>
  <c r="C269" i="75" s="1"/>
  <c r="B231" i="75"/>
  <c r="C231" i="75" s="1"/>
  <c r="B273" i="75"/>
  <c r="C273" i="75" s="1"/>
  <c r="B323" i="75"/>
  <c r="C323" i="75" s="1"/>
  <c r="B354" i="75"/>
  <c r="C354" i="75" s="1"/>
  <c r="B378" i="75"/>
  <c r="C378" i="75" s="1"/>
  <c r="B357" i="75"/>
  <c r="C357" i="75" s="1"/>
  <c r="B292" i="75"/>
  <c r="C292" i="75" s="1"/>
  <c r="B157" i="75"/>
  <c r="C157" i="75" s="1"/>
  <c r="B374" i="75"/>
  <c r="C374" i="75" s="1"/>
  <c r="B380" i="75"/>
  <c r="C380" i="75" s="1"/>
  <c r="B330" i="75"/>
  <c r="C330" i="75" s="1"/>
  <c r="B209" i="75"/>
  <c r="C209" i="75" s="1"/>
  <c r="B397" i="75"/>
  <c r="C397" i="75" s="1"/>
  <c r="B162" i="75"/>
  <c r="C162" i="75" s="1"/>
  <c r="B226" i="75"/>
  <c r="C226" i="75" s="1"/>
  <c r="B462" i="75"/>
  <c r="C462" i="75" s="1"/>
  <c r="B244" i="75"/>
  <c r="C244" i="75" s="1"/>
  <c r="B316" i="75"/>
  <c r="C316" i="75" s="1"/>
  <c r="B413" i="75"/>
  <c r="C413" i="75" s="1"/>
  <c r="B401" i="75"/>
  <c r="C401" i="75" s="1"/>
  <c r="B319" i="75"/>
  <c r="C319" i="75" s="1"/>
  <c r="B288" i="75"/>
  <c r="C288" i="75" s="1"/>
  <c r="B372" i="75"/>
  <c r="C372" i="75" s="1"/>
  <c r="B189" i="75"/>
  <c r="C189" i="75" s="1"/>
  <c r="B208" i="75"/>
  <c r="C208" i="75" s="1"/>
  <c r="B242" i="75"/>
  <c r="C242" i="75" s="1"/>
  <c r="B278" i="75"/>
  <c r="C278" i="75" s="1"/>
  <c r="B190" i="75"/>
  <c r="C190" i="75" s="1"/>
  <c r="B398" i="75"/>
  <c r="C398" i="75" s="1"/>
  <c r="B422" i="75"/>
  <c r="C422" i="75" s="1"/>
  <c r="B229" i="75"/>
  <c r="C229" i="75" s="1"/>
  <c r="B360" i="75"/>
  <c r="C360" i="75" s="1"/>
  <c r="B402" i="75"/>
  <c r="C402" i="75" s="1"/>
  <c r="B440" i="75"/>
  <c r="C440" i="75" s="1"/>
  <c r="B287" i="75"/>
  <c r="C287" i="75" s="1"/>
  <c r="B289" i="75"/>
  <c r="C289" i="75" s="1"/>
  <c r="B161" i="75"/>
  <c r="C161" i="75" s="1"/>
  <c r="B505" i="75"/>
  <c r="C505" i="75" s="1"/>
  <c r="B460" i="75"/>
  <c r="C460" i="75" s="1"/>
  <c r="B367" i="75"/>
  <c r="C367" i="75" s="1"/>
  <c r="B454" i="75"/>
  <c r="C454" i="75" s="1"/>
  <c r="B495" i="75"/>
  <c r="C495" i="75" s="1"/>
  <c r="B483" i="75"/>
  <c r="C483" i="75" s="1"/>
  <c r="B509" i="75"/>
  <c r="C509" i="75" s="1"/>
  <c r="B425" i="75"/>
  <c r="C425" i="75" s="1"/>
  <c r="B484" i="75"/>
  <c r="C484" i="75" s="1"/>
  <c r="B441" i="75"/>
  <c r="C441" i="75" s="1"/>
  <c r="B511" i="75"/>
  <c r="C511" i="75" s="1"/>
  <c r="B439" i="75"/>
  <c r="C439" i="75" s="1"/>
  <c r="B445" i="75"/>
  <c r="C445" i="75" s="1"/>
  <c r="B450" i="75"/>
  <c r="C450" i="75" s="1"/>
  <c r="B504" i="75"/>
  <c r="C504" i="75" s="1"/>
  <c r="B463" i="75"/>
  <c r="C463" i="75" s="1"/>
  <c r="B449" i="75"/>
  <c r="C449" i="75" s="1"/>
  <c r="B451" i="75"/>
  <c r="C451" i="75" s="1"/>
  <c r="B466" i="75"/>
  <c r="C466" i="75" s="1"/>
  <c r="B233" i="75"/>
  <c r="C233" i="75" s="1"/>
  <c r="B375" i="75"/>
  <c r="C375" i="75" s="1"/>
  <c r="B443" i="75"/>
  <c r="C443" i="75" s="1"/>
  <c r="B506" i="75"/>
  <c r="C506" i="75" s="1"/>
  <c r="B246" i="75"/>
  <c r="C246" i="75" s="1"/>
  <c r="B163" i="75"/>
  <c r="C163" i="75" s="1"/>
  <c r="B356" i="75"/>
  <c r="C356" i="75" s="1"/>
  <c r="B498" i="75"/>
  <c r="C498" i="75" s="1"/>
  <c r="B468" i="75"/>
  <c r="C468" i="75" s="1"/>
  <c r="B409" i="75"/>
  <c r="C409" i="75" s="1"/>
  <c r="B417" i="75"/>
  <c r="C417" i="75" s="1"/>
  <c r="B465" i="75"/>
  <c r="C465" i="75" s="1"/>
  <c r="B469" i="75"/>
  <c r="C469" i="75" s="1"/>
  <c r="B457" i="75"/>
  <c r="C457" i="75" s="1"/>
  <c r="B421" i="75"/>
  <c r="C421" i="75" s="1"/>
  <c r="B459" i="75"/>
  <c r="C459" i="75" s="1"/>
  <c r="B426" i="75"/>
  <c r="C426" i="75" s="1"/>
  <c r="B419" i="75"/>
  <c r="C419" i="75" s="1"/>
  <c r="B500" i="75"/>
  <c r="C500" i="75" s="1"/>
  <c r="B400" i="75"/>
  <c r="C400" i="75" s="1"/>
  <c r="B493" i="75"/>
  <c r="C493" i="75" s="1"/>
  <c r="B487" i="75"/>
  <c r="C487" i="75" s="1"/>
  <c r="B464" i="75"/>
  <c r="C464" i="75" s="1"/>
  <c r="B442" i="75"/>
  <c r="C442" i="75" s="1"/>
  <c r="B507" i="75"/>
  <c r="C507" i="75" s="1"/>
  <c r="B420" i="75"/>
  <c r="C420" i="75" s="1"/>
  <c r="B458" i="75"/>
  <c r="C458" i="75" s="1"/>
  <c r="B512" i="75"/>
  <c r="C512" i="75" s="1"/>
  <c r="B424" i="75"/>
  <c r="C424" i="75" s="1"/>
  <c r="B467" i="75"/>
  <c r="C467" i="75" s="1"/>
  <c r="B461" i="75"/>
  <c r="C461" i="75" s="1"/>
  <c r="B489" i="75"/>
  <c r="C489" i="75" s="1"/>
  <c r="B448" i="75"/>
  <c r="C448" i="75" s="1"/>
  <c r="B503" i="75"/>
  <c r="C503" i="75" s="1"/>
  <c r="B492" i="75"/>
  <c r="C492" i="75" s="1"/>
  <c r="B455" i="75"/>
  <c r="C455" i="75" s="1"/>
  <c r="B418" i="75"/>
  <c r="C418" i="75" s="1"/>
  <c r="B499" i="75"/>
  <c r="C499" i="75" s="1"/>
  <c r="B488" i="75"/>
  <c r="C488" i="75" s="1"/>
  <c r="B485" i="75"/>
  <c r="C485" i="75" s="1"/>
  <c r="B497" i="75"/>
  <c r="C497" i="75" s="1"/>
  <c r="B491" i="75"/>
  <c r="C491" i="75" s="1"/>
  <c r="B453" i="75"/>
  <c r="C453" i="75" s="1"/>
  <c r="B502" i="75"/>
  <c r="C502" i="75" s="1"/>
  <c r="B456" i="75"/>
  <c r="C456" i="75" s="1"/>
  <c r="B501" i="75"/>
  <c r="C501" i="75" s="1"/>
  <c r="B508" i="75"/>
  <c r="C508" i="75" s="1"/>
  <c r="B510" i="75"/>
  <c r="C510" i="75" s="1"/>
  <c r="B444" i="75"/>
  <c r="C444" i="75" s="1"/>
  <c r="B490" i="75"/>
  <c r="C490" i="75" s="1"/>
  <c r="B447" i="75"/>
  <c r="C447" i="75" s="1"/>
  <c r="B486" i="75"/>
  <c r="C486" i="75" s="1"/>
  <c r="B125" i="75"/>
  <c r="C125" i="75" s="1"/>
  <c r="B452" i="75"/>
  <c r="C452" i="75" s="1"/>
</calcChain>
</file>

<file path=xl/comments1.xml><?xml version="1.0" encoding="utf-8"?>
<comments xmlns="http://schemas.openxmlformats.org/spreadsheetml/2006/main">
  <authors>
    <author>Kevin Mercer</author>
  </authors>
  <commentList>
    <comment ref="F11" authorId="0" shapeId="0">
      <text>
        <r>
          <rPr>
            <sz val="9"/>
            <color indexed="81"/>
            <rFont val="Tahoma"/>
            <family val="2"/>
          </rPr>
          <t>Record the student day to the left, record non-student related activity to the right.</t>
        </r>
      </text>
    </comment>
    <comment ref="G16" authorId="0" shapeId="0">
      <text>
        <r>
          <rPr>
            <sz val="9"/>
            <color indexed="81"/>
            <rFont val="Tahoma"/>
            <family val="2"/>
          </rPr>
          <t>Inservice/Professional Development will calculate to the actual number of minutes on the right, but will compute to the allowable number of minutes in the total below.</t>
        </r>
      </text>
    </comment>
    <comment ref="N18" authorId="0" shapeId="0">
      <text>
        <r>
          <rPr>
            <sz val="9"/>
            <color indexed="81"/>
            <rFont val="Tahoma"/>
            <family val="2"/>
          </rPr>
          <t xml:space="preserve">Use the workday column to record hours that are </t>
        </r>
        <r>
          <rPr>
            <b/>
            <sz val="9"/>
            <color indexed="81"/>
            <rFont val="Tahoma"/>
            <family val="2"/>
          </rPr>
          <t>not countable</t>
        </r>
        <r>
          <rPr>
            <sz val="9"/>
            <color indexed="81"/>
            <rFont val="Tahoma"/>
            <family val="2"/>
          </rPr>
          <t xml:space="preserve"> towards the 1,116 hours.</t>
        </r>
      </text>
    </comment>
    <comment ref="D19" authorId="0" shapeId="0">
      <text>
        <r>
          <rPr>
            <sz val="9"/>
            <color indexed="81"/>
            <rFont val="Tahoma"/>
            <family val="2"/>
          </rPr>
          <t>Enter time as normal. No need to use military time or AM/PM.</t>
        </r>
      </text>
    </comment>
    <comment ref="G26" authorId="0" shapeId="0">
      <text>
        <r>
          <rPr>
            <sz val="9"/>
            <color indexed="81"/>
            <rFont val="Tahoma"/>
            <family val="2"/>
          </rPr>
          <t>Notice how you can either select from the dropdown list of options, or enter your own text including dropdown key words and select abbreviations.</t>
        </r>
      </text>
    </comment>
  </commentList>
</comments>
</file>

<file path=xl/sharedStrings.xml><?xml version="1.0" encoding="utf-8"?>
<sst xmlns="http://schemas.openxmlformats.org/spreadsheetml/2006/main" count="520" uniqueCount="100">
  <si>
    <t>DAILY ATTENDANCE LOG</t>
  </si>
  <si>
    <t>Month</t>
  </si>
  <si>
    <t>AUGUST</t>
  </si>
  <si>
    <t>Student Day</t>
  </si>
  <si>
    <t>Inservice</t>
  </si>
  <si>
    <t>P/T Conf</t>
  </si>
  <si>
    <t>Student</t>
  </si>
  <si>
    <t>Day</t>
  </si>
  <si>
    <t>Date</t>
  </si>
  <si>
    <t>Start</t>
  </si>
  <si>
    <t>End</t>
  </si>
  <si>
    <t>Activity</t>
  </si>
  <si>
    <t>Hours</t>
  </si>
  <si>
    <t>M</t>
  </si>
  <si>
    <t>T</t>
  </si>
  <si>
    <t>W</t>
  </si>
  <si>
    <t>F</t>
  </si>
  <si>
    <t>Total Student Days</t>
  </si>
  <si>
    <t xml:space="preserve"> Total Hours</t>
  </si>
  <si>
    <t>SEPTEMBER</t>
  </si>
  <si>
    <t>Month: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</si>
  <si>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</si>
  <si>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</si>
  <si>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</si>
  <si>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</si>
  <si>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</si>
  <si>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</si>
  <si>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</si>
  <si>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</si>
  <si>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BUILDING TOTALS</t>
  </si>
  <si>
    <t>Days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</si>
  <si>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</si>
  <si>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</si>
  <si>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</si>
  <si>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</si>
  <si>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</si>
  <si>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</si>
  <si>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</si>
  <si>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</si>
  <si>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</si>
  <si>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</si>
  <si>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Total Student Hours Including P/T Conferences</t>
  </si>
  <si>
    <t>Total Hours Counting P/T Conferences and 1/2 of Inservice</t>
  </si>
  <si>
    <t>Total Hours Required by State</t>
  </si>
  <si>
    <t>June</t>
  </si>
  <si>
    <t xml:space="preserve">Work </t>
  </si>
  <si>
    <t>Total Teacher Days</t>
  </si>
  <si>
    <t>Total Teacher</t>
  </si>
  <si>
    <t>Last Day of School</t>
  </si>
  <si>
    <t>Total Student</t>
  </si>
  <si>
    <t>Teacher</t>
  </si>
  <si>
    <t>Surplus Hours</t>
  </si>
  <si>
    <t>First Day of School</t>
  </si>
  <si>
    <t>Non-Student Related Activity</t>
  </si>
  <si>
    <t>Work Day</t>
  </si>
  <si>
    <t>Minutes</t>
  </si>
  <si>
    <t>Lunch</t>
  </si>
  <si>
    <t>Parent Teacher Conferences</t>
  </si>
  <si>
    <t xml:space="preserve"> Total Allowable Minutes</t>
  </si>
  <si>
    <t>NO SCHOOL - Holiday</t>
  </si>
  <si>
    <t>NO SCHOOL - Break</t>
  </si>
  <si>
    <t>NO SCHOOL - Inclement Weather</t>
  </si>
  <si>
    <t>Early Release</t>
  </si>
  <si>
    <t>Late Start</t>
  </si>
  <si>
    <t>Inclement Weather Make-Up Day - NOT USED</t>
  </si>
  <si>
    <t>Inclement Weather Make-Up Day - USED</t>
  </si>
  <si>
    <t>School:</t>
  </si>
  <si>
    <t>R</t>
  </si>
  <si>
    <t>AUGTOBER</t>
  </si>
  <si>
    <t>Example Elementary</t>
  </si>
  <si>
    <t>THIS IS AN EXAMPLE</t>
  </si>
  <si>
    <t>JUNE</t>
  </si>
  <si>
    <t>Enter actuals hours on spreadsheet below</t>
  </si>
  <si>
    <t>Total Hours Required by State For Seniors</t>
  </si>
  <si>
    <t>An example appears here. Please scroll down to enter your data.</t>
  </si>
  <si>
    <t>Lunch/ Break</t>
  </si>
  <si>
    <t>Surplus Hours for Seniors</t>
  </si>
  <si>
    <t>PD Test</t>
  </si>
  <si>
    <t>Day Count</t>
  </si>
  <si>
    <t>Senior</t>
  </si>
  <si>
    <t>Seq</t>
  </si>
  <si>
    <t>Day Number</t>
  </si>
  <si>
    <t>S</t>
  </si>
  <si>
    <t>Please Select</t>
  </si>
  <si>
    <t>2017-18 School Year</t>
  </si>
  <si>
    <t>Last Day - Seniors</t>
  </si>
  <si>
    <t>2018-19 School Year</t>
  </si>
  <si>
    <t>Professional Development (PD)</t>
  </si>
  <si>
    <t>Parent Teacher Conferences and Inservice</t>
  </si>
  <si>
    <t>Inservice/PD</t>
  </si>
  <si>
    <t>Inservice/ Professional Dev</t>
  </si>
  <si>
    <t>Inservice/Professional Development (PD)</t>
  </si>
  <si>
    <t>Early Release and Prof Dev</t>
  </si>
  <si>
    <t>PT Test</t>
  </si>
  <si>
    <t>Day Week</t>
  </si>
  <si>
    <t>CountDay</t>
  </si>
  <si>
    <t>Workday</t>
  </si>
  <si>
    <t>Day of Forgiveness by the State (report total hours here)</t>
  </si>
  <si>
    <t>Total Student Hours Including 1/2 of Inservice</t>
  </si>
  <si>
    <t>Version 3.0.02 Updated 2/22/2017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</si>
</sst>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[mm]"/>
  </numFmts>
  <fonts count="10" x14ac:knownFonts="1">
    <font>
      <sz val="10"/>
      <name val="MS Sans Serif"/>
    </font>
    <font>
      <b/>
      <sz val="10"/>
      <name val="MS Sans Serif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rgb="FFFF0000"/>
      <name val="Verdana"/>
      <family val="2"/>
    </font>
    <font>
      <sz val="9"/>
      <color rgb="FFFF0000"/>
      <name val="Verdana"/>
      <family val="2"/>
    </font>
    <font>
      <b/>
      <sz val="9"/>
      <color rgb="FF92D050"/>
      <name val="Verdana"/>
      <family val="2"/>
    </font>
    <font>
      <b/>
      <sz val="10"/>
      <color rgb="FF92D050"/>
      <name val="MS Sans Serif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2" fillId="0" borderId="0" xfId="0" applyNumberFormat="1" applyFont="1" applyFill="1" applyBorder="1" applyAlignment="1" applyProtection="1">
      <alignment horizontal="centerContinuous"/>
    </xf>
    <xf numFmtId="18" fontId="2" fillId="0" borderId="0" xfId="0" applyNumberFormat="1" applyFont="1" applyFill="1" applyBorder="1" applyAlignment="1" applyProtection="1">
      <alignment horizontal="centerContinuous"/>
    </xf>
    <xf numFmtId="2" fontId="2" fillId="0" borderId="0" xfId="0" applyNumberFormat="1" applyFont="1" applyFill="1" applyBorder="1" applyAlignment="1" applyProtection="1">
      <alignment horizontal="centerContinuous"/>
    </xf>
    <xf numFmtId="0" fontId="2" fillId="0" borderId="0" xfId="0" applyNumberFormat="1" applyFont="1" applyFill="1" applyBorder="1" applyAlignment="1" applyProtection="1"/>
    <xf numFmtId="18" fontId="2" fillId="0" borderId="0" xfId="0" applyNumberFormat="1" applyFont="1" applyFill="1" applyBorder="1" applyAlignment="1" applyProtection="1"/>
    <xf numFmtId="2" fontId="2" fillId="0" borderId="0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18" fontId="2" fillId="0" borderId="1" xfId="0" applyNumberFormat="1" applyFont="1" applyFill="1" applyBorder="1" applyAlignment="1" applyProtection="1">
      <alignment horizontal="center"/>
    </xf>
    <xf numFmtId="2" fontId="2" fillId="0" borderId="1" xfId="0" applyNumberFormat="1" applyFont="1" applyFill="1" applyBorder="1" applyAlignment="1" applyProtection="1">
      <alignment horizontal="center"/>
    </xf>
    <xf numFmtId="0" fontId="2" fillId="5" borderId="1" xfId="0" applyNumberFormat="1" applyFont="1" applyFill="1" applyBorder="1" applyAlignment="1" applyProtection="1"/>
    <xf numFmtId="18" fontId="2" fillId="5" borderId="1" xfId="0" applyNumberFormat="1" applyFont="1" applyFill="1" applyBorder="1" applyAlignment="1" applyProtection="1"/>
    <xf numFmtId="2" fontId="2" fillId="5" borderId="1" xfId="0" applyNumberFormat="1" applyFont="1" applyFill="1" applyBorder="1" applyAlignment="1" applyProtection="1"/>
    <xf numFmtId="18" fontId="2" fillId="0" borderId="1" xfId="0" applyNumberFormat="1" applyFont="1" applyFill="1" applyBorder="1" applyAlignment="1" applyProtection="1"/>
    <xf numFmtId="2" fontId="2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/>
    </xf>
    <xf numFmtId="0" fontId="3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18" fontId="2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3" xfId="0" applyNumberFormat="1" applyFont="1" applyFill="1" applyBorder="1" applyAlignment="1" applyProtection="1"/>
    <xf numFmtId="0" fontId="2" fillId="5" borderId="1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centerContinuous"/>
    </xf>
    <xf numFmtId="1" fontId="3" fillId="2" borderId="1" xfId="0" applyNumberFormat="1" applyFont="1" applyFill="1" applyBorder="1" applyAlignment="1" applyProtection="1">
      <alignment horizontal="centerContinuous"/>
    </xf>
    <xf numFmtId="0" fontId="3" fillId="2" borderId="1" xfId="0" applyNumberFormat="1" applyFont="1" applyFill="1" applyBorder="1" applyAlignment="1" applyProtection="1">
      <alignment horizontal="right"/>
    </xf>
    <xf numFmtId="2" fontId="2" fillId="0" borderId="1" xfId="0" applyNumberFormat="1" applyFont="1" applyFill="1" applyBorder="1" applyAlignment="1" applyProtection="1">
      <alignment horizontal="right"/>
    </xf>
    <xf numFmtId="0" fontId="2" fillId="0" borderId="1" xfId="0" applyNumberFormat="1" applyFont="1" applyFill="1" applyBorder="1" applyAlignment="1" applyProtection="1">
      <alignment horizontal="left"/>
    </xf>
    <xf numFmtId="0" fontId="3" fillId="4" borderId="0" xfId="0" applyNumberFormat="1" applyFont="1" applyFill="1" applyBorder="1" applyAlignment="1" applyProtection="1"/>
    <xf numFmtId="18" fontId="3" fillId="4" borderId="0" xfId="0" applyNumberFormat="1" applyFont="1" applyFill="1" applyBorder="1" applyAlignment="1" applyProtection="1"/>
    <xf numFmtId="0" fontId="2" fillId="4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14" fontId="2" fillId="0" borderId="1" xfId="0" applyNumberFormat="1" applyFont="1" applyFill="1" applyBorder="1" applyAlignment="1" applyProtection="1"/>
    <xf numFmtId="0" fontId="2" fillId="2" borderId="1" xfId="0" applyNumberFormat="1" applyFont="1" applyFill="1" applyBorder="1" applyAlignment="1" applyProtection="1"/>
    <xf numFmtId="0" fontId="2" fillId="2" borderId="3" xfId="0" applyNumberFormat="1" applyFont="1" applyFill="1" applyBorder="1" applyAlignment="1" applyProtection="1"/>
    <xf numFmtId="18" fontId="2" fillId="2" borderId="2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/>
    <xf numFmtId="18" fontId="2" fillId="4" borderId="7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18" fontId="2" fillId="0" borderId="7" xfId="0" applyNumberFormat="1" applyFont="1" applyFill="1" applyBorder="1" applyAlignment="1" applyProtection="1"/>
    <xf numFmtId="2" fontId="2" fillId="0" borderId="7" xfId="0" applyNumberFormat="1" applyFont="1" applyFill="1" applyBorder="1" applyAlignment="1" applyProtection="1"/>
    <xf numFmtId="2" fontId="2" fillId="0" borderId="10" xfId="0" applyNumberFormat="1" applyFont="1" applyFill="1" applyBorder="1" applyAlignment="1" applyProtection="1"/>
    <xf numFmtId="18" fontId="2" fillId="0" borderId="8" xfId="0" applyNumberFormat="1" applyFont="1" applyFill="1" applyBorder="1" applyAlignment="1" applyProtection="1"/>
    <xf numFmtId="2" fontId="2" fillId="0" borderId="8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2" fontId="2" fillId="0" borderId="11" xfId="0" applyNumberFormat="1" applyFont="1" applyFill="1" applyBorder="1" applyAlignment="1" applyProtection="1"/>
    <xf numFmtId="2" fontId="2" fillId="0" borderId="5" xfId="0" applyNumberFormat="1" applyFont="1" applyFill="1" applyBorder="1" applyAlignment="1" applyProtection="1"/>
    <xf numFmtId="2" fontId="2" fillId="0" borderId="4" xfId="0" applyNumberFormat="1" applyFont="1" applyFill="1" applyBorder="1" applyAlignment="1" applyProtection="1"/>
    <xf numFmtId="0" fontId="3" fillId="2" borderId="0" xfId="0" applyNumberFormat="1" applyFont="1" applyFill="1" applyBorder="1" applyAlignment="1" applyProtection="1"/>
    <xf numFmtId="18" fontId="3" fillId="2" borderId="8" xfId="0" applyNumberFormat="1" applyFont="1" applyFill="1" applyBorder="1" applyAlignment="1" applyProtection="1"/>
    <xf numFmtId="2" fontId="3" fillId="2" borderId="8" xfId="0" applyNumberFormat="1" applyFont="1" applyFill="1" applyBorder="1" applyAlignment="1" applyProtection="1"/>
    <xf numFmtId="0" fontId="3" fillId="2" borderId="8" xfId="0" applyNumberFormat="1" applyFont="1" applyFill="1" applyBorder="1" applyAlignment="1" applyProtection="1"/>
    <xf numFmtId="2" fontId="3" fillId="2" borderId="5" xfId="0" applyNumberFormat="1" applyFont="1" applyFill="1" applyBorder="1" applyAlignment="1" applyProtection="1"/>
    <xf numFmtId="2" fontId="3" fillId="0" borderId="0" xfId="0" applyNumberFormat="1" applyFont="1" applyFill="1" applyBorder="1" applyAlignment="1" applyProtection="1"/>
    <xf numFmtId="2" fontId="3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wrapText="1"/>
    </xf>
    <xf numFmtId="2" fontId="3" fillId="0" borderId="1" xfId="0" applyNumberFormat="1" applyFont="1" applyFill="1" applyBorder="1" applyAlignment="1" applyProtection="1">
      <alignment horizontal="centerContinuous" wrapText="1"/>
    </xf>
    <xf numFmtId="0" fontId="3" fillId="0" borderId="1" xfId="0" applyNumberFormat="1" applyFont="1" applyFill="1" applyBorder="1" applyAlignment="1" applyProtection="1">
      <alignment horizontal="center" wrapText="1"/>
    </xf>
    <xf numFmtId="2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 wrapText="1"/>
    </xf>
    <xf numFmtId="0" fontId="2" fillId="5" borderId="0" xfId="0" applyNumberFormat="1" applyFont="1" applyFill="1" applyBorder="1" applyAlignment="1" applyProtection="1"/>
    <xf numFmtId="2" fontId="2" fillId="0" borderId="0" xfId="0" applyNumberFormat="1" applyFont="1" applyFill="1" applyBorder="1"/>
    <xf numFmtId="165" fontId="2" fillId="3" borderId="1" xfId="0" applyNumberFormat="1" applyFont="1" applyFill="1" applyBorder="1" applyAlignment="1" applyProtection="1"/>
    <xf numFmtId="165" fontId="2" fillId="0" borderId="1" xfId="0" applyNumberFormat="1" applyFont="1" applyFill="1" applyBorder="1" applyAlignment="1" applyProtection="1"/>
    <xf numFmtId="1" fontId="2" fillId="0" borderId="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1" fillId="0" borderId="0" xfId="0" applyFont="1" applyAlignment="1">
      <alignment horizontal="center"/>
    </xf>
    <xf numFmtId="0" fontId="0" fillId="0" borderId="0" xfId="0" applyBorder="1" applyAlignment="1"/>
    <xf numFmtId="165" fontId="2" fillId="0" borderId="0" xfId="0" applyNumberFormat="1" applyFont="1" applyFill="1" applyBorder="1" applyAlignment="1" applyProtection="1"/>
    <xf numFmtId="1" fontId="2" fillId="3" borderId="0" xfId="0" applyNumberFormat="1" applyFont="1" applyFill="1" applyBorder="1" applyAlignment="1" applyProtection="1"/>
    <xf numFmtId="1" fontId="3" fillId="4" borderId="1" xfId="0" applyNumberFormat="1" applyFont="1" applyFill="1" applyBorder="1" applyAlignment="1" applyProtection="1">
      <alignment horizontal="right"/>
    </xf>
    <xf numFmtId="0" fontId="2" fillId="2" borderId="1" xfId="0" applyNumberFormat="1" applyFont="1" applyFill="1" applyBorder="1" applyAlignment="1" applyProtection="1">
      <alignment horizontal="center"/>
    </xf>
    <xf numFmtId="18" fontId="3" fillId="0" borderId="2" xfId="0" applyNumberFormat="1" applyFont="1" applyFill="1" applyBorder="1" applyAlignment="1" applyProtection="1">
      <alignment horizontal="center"/>
    </xf>
    <xf numFmtId="18" fontId="2" fillId="6" borderId="0" xfId="0" applyNumberFormat="1" applyFont="1" applyFill="1" applyBorder="1" applyAlignment="1" applyProtection="1"/>
    <xf numFmtId="2" fontId="2" fillId="6" borderId="0" xfId="0" applyNumberFormat="1" applyFont="1" applyFill="1" applyBorder="1" applyAlignment="1" applyProtection="1"/>
    <xf numFmtId="0" fontId="3" fillId="6" borderId="0" xfId="0" applyNumberFormat="1" applyFont="1" applyFill="1" applyBorder="1" applyAlignment="1" applyProtection="1"/>
    <xf numFmtId="0" fontId="2" fillId="6" borderId="0" xfId="0" applyNumberFormat="1" applyFont="1" applyFill="1" applyBorder="1" applyAlignment="1" applyProtection="1"/>
    <xf numFmtId="2" fontId="3" fillId="6" borderId="0" xfId="0" applyNumberFormat="1" applyFont="1" applyFill="1" applyBorder="1" applyAlignment="1" applyProtection="1"/>
    <xf numFmtId="0" fontId="2" fillId="6" borderId="1" xfId="0" applyNumberFormat="1" applyFont="1" applyFill="1" applyBorder="1" applyAlignment="1" applyProtection="1">
      <alignment wrapText="1"/>
    </xf>
    <xf numFmtId="2" fontId="3" fillId="6" borderId="1" xfId="0" applyNumberFormat="1" applyFont="1" applyFill="1" applyBorder="1" applyAlignment="1" applyProtection="1">
      <alignment horizontal="centerContinuous" wrapText="1"/>
    </xf>
    <xf numFmtId="0" fontId="3" fillId="6" borderId="1" xfId="0" applyNumberFormat="1" applyFont="1" applyFill="1" applyBorder="1" applyAlignment="1" applyProtection="1">
      <alignment horizontal="center" wrapText="1"/>
    </xf>
    <xf numFmtId="0" fontId="2" fillId="6" borderId="1" xfId="0" applyNumberFormat="1" applyFont="1" applyFill="1" applyBorder="1" applyAlignment="1" applyProtection="1">
      <alignment horizontal="center"/>
    </xf>
    <xf numFmtId="18" fontId="2" fillId="6" borderId="1" xfId="0" applyNumberFormat="1" applyFont="1" applyFill="1" applyBorder="1" applyAlignment="1" applyProtection="1">
      <alignment horizontal="center"/>
    </xf>
    <xf numFmtId="2" fontId="2" fillId="6" borderId="1" xfId="0" applyNumberFormat="1" applyFont="1" applyFill="1" applyBorder="1" applyAlignment="1" applyProtection="1">
      <alignment horizontal="center"/>
    </xf>
    <xf numFmtId="0" fontId="2" fillId="6" borderId="1" xfId="0" applyNumberFormat="1" applyFont="1" applyFill="1" applyBorder="1" applyAlignment="1" applyProtection="1"/>
    <xf numFmtId="18" fontId="2" fillId="6" borderId="1" xfId="0" applyNumberFormat="1" applyFont="1" applyFill="1" applyBorder="1" applyAlignment="1" applyProtection="1"/>
    <xf numFmtId="2" fontId="2" fillId="6" borderId="1" xfId="0" applyNumberFormat="1" applyFont="1" applyFill="1" applyBorder="1" applyAlignment="1" applyProtection="1"/>
    <xf numFmtId="14" fontId="2" fillId="6" borderId="1" xfId="0" applyNumberFormat="1" applyFont="1" applyFill="1" applyBorder="1" applyAlignment="1" applyProtection="1"/>
    <xf numFmtId="164" fontId="2" fillId="6" borderId="1" xfId="0" applyNumberFormat="1" applyFont="1" applyFill="1" applyBorder="1" applyAlignment="1" applyProtection="1"/>
    <xf numFmtId="1" fontId="2" fillId="6" borderId="1" xfId="0" applyNumberFormat="1" applyFont="1" applyFill="1" applyBorder="1" applyAlignment="1" applyProtection="1"/>
    <xf numFmtId="165" fontId="2" fillId="6" borderId="1" xfId="0" applyNumberFormat="1" applyFont="1" applyFill="1" applyBorder="1" applyAlignment="1" applyProtection="1"/>
    <xf numFmtId="164" fontId="3" fillId="6" borderId="1" xfId="0" applyNumberFormat="1" applyFont="1" applyFill="1" applyBorder="1" applyAlignment="1" applyProtection="1"/>
    <xf numFmtId="164" fontId="2" fillId="6" borderId="2" xfId="0" applyNumberFormat="1" applyFont="1" applyFill="1" applyBorder="1" applyAlignment="1" applyProtection="1"/>
    <xf numFmtId="2" fontId="2" fillId="6" borderId="9" xfId="0" applyNumberFormat="1" applyFont="1" applyFill="1" applyBorder="1" applyAlignment="1" applyProtection="1"/>
    <xf numFmtId="0" fontId="3" fillId="6" borderId="1" xfId="0" applyNumberFormat="1" applyFont="1" applyFill="1" applyBorder="1" applyAlignment="1" applyProtection="1">
      <alignment horizontal="left"/>
    </xf>
    <xf numFmtId="0" fontId="3" fillId="6" borderId="1" xfId="0" applyNumberFormat="1" applyFont="1" applyFill="1" applyBorder="1" applyAlignment="1" applyProtection="1">
      <alignment horizontal="centerContinuous"/>
    </xf>
    <xf numFmtId="1" fontId="3" fillId="6" borderId="1" xfId="0" applyNumberFormat="1" applyFont="1" applyFill="1" applyBorder="1" applyAlignment="1" applyProtection="1">
      <alignment horizontal="centerContinuous"/>
    </xf>
    <xf numFmtId="0" fontId="3" fillId="6" borderId="1" xfId="0" applyNumberFormat="1" applyFont="1" applyFill="1" applyBorder="1" applyAlignment="1" applyProtection="1">
      <alignment horizontal="right"/>
    </xf>
    <xf numFmtId="2" fontId="2" fillId="6" borderId="1" xfId="0" applyNumberFormat="1" applyFont="1" applyFill="1" applyBorder="1" applyAlignment="1" applyProtection="1">
      <alignment horizontal="right"/>
    </xf>
    <xf numFmtId="0" fontId="2" fillId="6" borderId="1" xfId="0" applyNumberFormat="1" applyFont="1" applyFill="1" applyBorder="1" applyAlignment="1" applyProtection="1">
      <alignment horizontal="left"/>
    </xf>
    <xf numFmtId="18" fontId="3" fillId="6" borderId="0" xfId="0" applyNumberFormat="1" applyFont="1" applyFill="1" applyBorder="1" applyAlignment="1" applyProtection="1"/>
    <xf numFmtId="1" fontId="3" fillId="6" borderId="1" xfId="0" applyNumberFormat="1" applyFont="1" applyFill="1" applyBorder="1" applyAlignment="1" applyProtection="1">
      <alignment horizontal="right"/>
    </xf>
    <xf numFmtId="1" fontId="3" fillId="4" borderId="1" xfId="0" applyNumberFormat="1" applyFont="1" applyFill="1" applyBorder="1" applyAlignment="1" applyProtection="1"/>
    <xf numFmtId="18" fontId="3" fillId="0" borderId="1" xfId="0" applyNumberFormat="1" applyFont="1" applyFill="1" applyBorder="1" applyAlignment="1" applyProtection="1">
      <alignment horizontal="center"/>
    </xf>
    <xf numFmtId="164" fontId="2" fillId="0" borderId="1" xfId="0" applyNumberFormat="1" applyFont="1" applyFill="1" applyBorder="1" applyAlignment="1" applyProtection="1">
      <protection locked="0"/>
    </xf>
    <xf numFmtId="1" fontId="2" fillId="0" borderId="1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protection locked="0"/>
    </xf>
    <xf numFmtId="164" fontId="3" fillId="0" borderId="1" xfId="0" applyNumberFormat="1" applyFont="1" applyFill="1" applyBorder="1" applyAlignment="1" applyProtection="1">
      <protection locked="0"/>
    </xf>
    <xf numFmtId="164" fontId="2" fillId="0" borderId="2" xfId="0" applyNumberFormat="1" applyFont="1" applyFill="1" applyBorder="1" applyAlignment="1" applyProtection="1">
      <protection locked="0"/>
    </xf>
    <xf numFmtId="2" fontId="2" fillId="0" borderId="9" xfId="0" applyNumberFormat="1" applyFont="1" applyFill="1" applyBorder="1" applyAlignment="1" applyProtection="1">
      <protection locked="0"/>
    </xf>
    <xf numFmtId="0" fontId="2" fillId="7" borderId="0" xfId="0" applyNumberFormat="1" applyFont="1" applyFill="1" applyBorder="1" applyAlignment="1" applyProtection="1">
      <alignment horizontal="center"/>
    </xf>
    <xf numFmtId="2" fontId="2" fillId="4" borderId="1" xfId="0" applyNumberFormat="1" applyFont="1" applyFill="1" applyBorder="1" applyAlignment="1" applyProtection="1">
      <protection locked="0"/>
    </xf>
    <xf numFmtId="2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2" fontId="3" fillId="0" borderId="0" xfId="0" applyNumberFormat="1" applyFont="1" applyFill="1" applyBorder="1" applyAlignment="1" applyProtection="1"/>
    <xf numFmtId="165" fontId="2" fillId="3" borderId="0" xfId="0" applyNumberFormat="1" applyFont="1" applyFill="1" applyBorder="1" applyAlignment="1" applyProtection="1"/>
    <xf numFmtId="1" fontId="2" fillId="0" borderId="0" xfId="0" applyNumberFormat="1" applyFont="1" applyFill="1" applyBorder="1" applyAlignment="1" applyProtection="1"/>
    <xf numFmtId="14" fontId="0" fillId="0" borderId="0" xfId="0" applyNumberFormat="1"/>
    <xf numFmtId="0" fontId="0" fillId="8" borderId="0" xfId="0" applyFill="1"/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2" fontId="3" fillId="0" borderId="0" xfId="0" applyNumberFormat="1" applyFont="1" applyFill="1" applyBorder="1" applyAlignment="1" applyProtection="1"/>
    <xf numFmtId="2" fontId="3" fillId="6" borderId="3" xfId="0" applyNumberFormat="1" applyFont="1" applyFill="1" applyBorder="1" applyAlignment="1" applyProtection="1">
      <alignment horizontal="center" wrapText="1"/>
    </xf>
    <xf numFmtId="18" fontId="2" fillId="6" borderId="3" xfId="0" applyNumberFormat="1" applyFont="1" applyFill="1" applyBorder="1" applyAlignment="1" applyProtection="1">
      <alignment horizontal="center"/>
    </xf>
    <xf numFmtId="2" fontId="3" fillId="6" borderId="2" xfId="0" applyNumberFormat="1" applyFont="1" applyFill="1" applyBorder="1" applyAlignment="1" applyProtection="1">
      <alignment horizontal="centerContinuous" wrapText="1"/>
    </xf>
    <xf numFmtId="2" fontId="2" fillId="6" borderId="2" xfId="0" applyNumberFormat="1" applyFont="1" applyFill="1" applyBorder="1" applyAlignment="1" applyProtection="1">
      <alignment horizontal="center"/>
    </xf>
    <xf numFmtId="2" fontId="3" fillId="0" borderId="3" xfId="0" applyNumberFormat="1" applyFont="1" applyFill="1" applyBorder="1" applyAlignment="1" applyProtection="1">
      <alignment horizontal="center" wrapText="1"/>
    </xf>
    <xf numFmtId="18" fontId="2" fillId="0" borderId="3" xfId="0" applyNumberFormat="1" applyFont="1" applyFill="1" applyBorder="1" applyAlignment="1" applyProtection="1">
      <alignment horizontal="center"/>
    </xf>
    <xf numFmtId="2" fontId="3" fillId="8" borderId="12" xfId="0" applyNumberFormat="1" applyFont="1" applyFill="1" applyBorder="1" applyAlignment="1" applyProtection="1">
      <alignment horizontal="centerContinuous" wrapText="1"/>
    </xf>
    <xf numFmtId="2" fontId="3" fillId="8" borderId="1" xfId="0" applyNumberFormat="1" applyFont="1" applyFill="1" applyBorder="1" applyAlignment="1" applyProtection="1">
      <alignment horizontal="centerContinuous" wrapText="1"/>
    </xf>
    <xf numFmtId="2" fontId="3" fillId="8" borderId="13" xfId="0" applyNumberFormat="1" applyFont="1" applyFill="1" applyBorder="1" applyAlignment="1" applyProtection="1">
      <alignment horizontal="centerContinuous" wrapText="1"/>
    </xf>
    <xf numFmtId="18" fontId="2" fillId="8" borderId="12" xfId="0" applyNumberFormat="1" applyFont="1" applyFill="1" applyBorder="1" applyAlignment="1" applyProtection="1">
      <alignment horizontal="center"/>
    </xf>
    <xf numFmtId="18" fontId="2" fillId="8" borderId="1" xfId="0" applyNumberFormat="1" applyFont="1" applyFill="1" applyBorder="1" applyAlignment="1" applyProtection="1">
      <alignment horizontal="center"/>
    </xf>
    <xf numFmtId="18" fontId="2" fillId="8" borderId="13" xfId="0" applyNumberFormat="1" applyFont="1" applyFill="1" applyBorder="1" applyAlignment="1" applyProtection="1">
      <alignment horizontal="center"/>
    </xf>
    <xf numFmtId="164" fontId="2" fillId="10" borderId="1" xfId="0" applyNumberFormat="1" applyFont="1" applyFill="1" applyBorder="1" applyAlignment="1" applyProtection="1"/>
    <xf numFmtId="164" fontId="2" fillId="10" borderId="9" xfId="0" applyNumberFormat="1" applyFont="1" applyFill="1" applyBorder="1" applyAlignment="1" applyProtection="1"/>
    <xf numFmtId="1" fontId="2" fillId="10" borderId="1" xfId="0" applyNumberFormat="1" applyFont="1" applyFill="1" applyBorder="1" applyAlignment="1" applyProtection="1"/>
    <xf numFmtId="1" fontId="2" fillId="10" borderId="9" xfId="0" applyNumberFormat="1" applyFont="1" applyFill="1" applyBorder="1" applyAlignment="1" applyProtection="1"/>
    <xf numFmtId="165" fontId="2" fillId="3" borderId="1" xfId="0" quotePrefix="1" applyNumberFormat="1" applyFont="1" applyFill="1" applyBorder="1" applyAlignment="1" applyProtection="1"/>
    <xf numFmtId="14" fontId="0" fillId="0" borderId="0" xfId="0" quotePrefix="1" applyNumberFormat="1"/>
    <xf numFmtId="164" fontId="2" fillId="10" borderId="1" xfId="0" applyNumberFormat="1" applyFont="1" applyFill="1" applyBorder="1" applyAlignment="1" applyProtection="1">
      <protection locked="0"/>
    </xf>
    <xf numFmtId="1" fontId="2" fillId="10" borderId="1" xfId="0" applyNumberFormat="1" applyFont="1" applyFill="1" applyBorder="1" applyAlignment="1" applyProtection="1">
      <protection locked="0"/>
    </xf>
    <xf numFmtId="164" fontId="2" fillId="10" borderId="9" xfId="0" applyNumberFormat="1" applyFont="1" applyFill="1" applyBorder="1" applyAlignment="1" applyProtection="1">
      <protection locked="0"/>
    </xf>
    <xf numFmtId="1" fontId="2" fillId="10" borderId="9" xfId="0" applyNumberFormat="1" applyFont="1" applyFill="1" applyBorder="1" applyAlignment="1" applyProtection="1">
      <protection locked="0"/>
    </xf>
    <xf numFmtId="14" fontId="2" fillId="0" borderId="0" xfId="0" applyNumberFormat="1" applyFont="1" applyFill="1" applyBorder="1" applyAlignment="1" applyProtection="1"/>
    <xf numFmtId="0" fontId="3" fillId="0" borderId="3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18" fontId="3" fillId="0" borderId="3" xfId="0" applyNumberFormat="1" applyFont="1" applyFill="1" applyBorder="1" applyAlignment="1" applyProtection="1">
      <alignment horizontal="center" wrapText="1"/>
    </xf>
    <xf numFmtId="18" fontId="3" fillId="0" borderId="2" xfId="0" applyNumberFormat="1" applyFont="1" applyFill="1" applyBorder="1" applyAlignment="1" applyProtection="1">
      <alignment horizontal="center" wrapText="1"/>
    </xf>
    <xf numFmtId="0" fontId="3" fillId="0" borderId="3" xfId="0" applyNumberFormat="1" applyFont="1" applyFill="1" applyBorder="1" applyAlignment="1" applyProtection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3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18" fontId="3" fillId="0" borderId="3" xfId="0" applyNumberFormat="1" applyFont="1" applyFill="1" applyBorder="1" applyAlignment="1" applyProtection="1">
      <alignment horizontal="center"/>
    </xf>
    <xf numFmtId="18" fontId="3" fillId="0" borderId="2" xfId="0" applyNumberFormat="1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/>
    <xf numFmtId="0" fontId="0" fillId="0" borderId="0" xfId="0" applyAlignment="1"/>
    <xf numFmtId="0" fontId="3" fillId="6" borderId="0" xfId="0" applyNumberFormat="1" applyFont="1" applyFill="1" applyBorder="1" applyAlignment="1" applyProtection="1">
      <alignment horizontal="center"/>
    </xf>
    <xf numFmtId="0" fontId="1" fillId="6" borderId="0" xfId="0" applyFont="1" applyFill="1" applyAlignment="1">
      <alignment horizontal="center"/>
    </xf>
    <xf numFmtId="18" fontId="3" fillId="6" borderId="3" xfId="0" applyNumberFormat="1" applyFont="1" applyFill="1" applyBorder="1" applyAlignment="1" applyProtection="1">
      <alignment horizontal="center"/>
    </xf>
    <xf numFmtId="18" fontId="3" fillId="6" borderId="2" xfId="0" applyNumberFormat="1" applyFont="1" applyFill="1" applyBorder="1" applyAlignment="1" applyProtection="1">
      <alignment horizontal="center"/>
    </xf>
    <xf numFmtId="0" fontId="3" fillId="6" borderId="3" xfId="0" applyNumberFormat="1" applyFont="1" applyFill="1" applyBorder="1" applyAlignment="1" applyProtection="1">
      <alignment horizontal="center" wrapText="1"/>
    </xf>
    <xf numFmtId="0" fontId="1" fillId="6" borderId="6" xfId="0" applyFont="1" applyFill="1" applyBorder="1" applyAlignment="1">
      <alignment horizontal="center" wrapText="1"/>
    </xf>
    <xf numFmtId="0" fontId="1" fillId="6" borderId="2" xfId="0" applyFont="1" applyFill="1" applyBorder="1" applyAlignment="1">
      <alignment horizontal="center" wrapText="1"/>
    </xf>
    <xf numFmtId="2" fontId="3" fillId="6" borderId="0" xfId="0" applyNumberFormat="1" applyFont="1" applyFill="1" applyBorder="1" applyAlignment="1" applyProtection="1"/>
    <xf numFmtId="0" fontId="0" fillId="6" borderId="0" xfId="0" applyFill="1" applyAlignment="1"/>
    <xf numFmtId="18" fontId="3" fillId="6" borderId="3" xfId="0" applyNumberFormat="1" applyFont="1" applyFill="1" applyBorder="1" applyAlignment="1" applyProtection="1">
      <alignment horizontal="center" wrapText="1"/>
    </xf>
    <xf numFmtId="18" fontId="3" fillId="6" borderId="2" xfId="0" applyNumberFormat="1" applyFont="1" applyFill="1" applyBorder="1" applyAlignment="1" applyProtection="1">
      <alignment horizontal="center" wrapText="1"/>
    </xf>
    <xf numFmtId="0" fontId="6" fillId="9" borderId="0" xfId="0" applyNumberFormat="1" applyFont="1" applyFill="1" applyBorder="1" applyAlignment="1" applyProtection="1">
      <alignment horizontal="center"/>
      <protection locked="0"/>
    </xf>
    <xf numFmtId="0" fontId="7" fillId="9" borderId="0" xfId="0" applyFont="1" applyFill="1" applyAlignment="1" applyProtection="1">
      <alignment horizontal="center"/>
      <protection locked="0"/>
    </xf>
    <xf numFmtId="2" fontId="3" fillId="4" borderId="0" xfId="0" applyNumberFormat="1" applyFont="1" applyFill="1" applyBorder="1" applyAlignment="1" applyProtection="1">
      <protection locked="0"/>
    </xf>
    <xf numFmtId="0" fontId="0" fillId="4" borderId="0" xfId="0" applyFill="1" applyAlignment="1" applyProtection="1">
      <protection locked="0"/>
    </xf>
    <xf numFmtId="0" fontId="3" fillId="2" borderId="0" xfId="0" applyNumberFormat="1" applyFont="1" applyFill="1" applyBorder="1" applyAlignment="1" applyProtection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1"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66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Style="combo" dx="16" fmlaLink="$B$45" fmlaRange="Calendar!$P$11:$P$13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1628775</xdr:colOff>
          <xdr:row>44</xdr:row>
          <xdr:rowOff>0</xdr:rowOff>
        </xdr:from>
        <xdr:to>
          <xdr:col>7</xdr:col>
          <xdr:colOff>171450</xdr:colOff>
          <xdr:row>45</xdr:row>
          <xdr:rowOff>9525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FF00"/>
  </sheetPr>
  <dimension ref="A1:W549"/>
  <sheetViews>
    <sheetView tabSelected="1" topLeftCell="B1" zoomScaleNormal="100" zoomScaleSheetLayoutView="70" workbookViewId="0">
      <selection activeCell="O47" sqref="O47:Q47"/>
    </sheetView>
  </sheetViews>
  <sheetFormatPr defaultColWidth="10" defaultRowHeight="11.25" x14ac:dyDescent="0.15"/>
  <cols>
    <col min="1" max="1" width="10" style="4" hidden="1" customWidth="1"/>
    <col min="2" max="2" width="4.7109375" style="4" customWidth="1"/>
    <col min="3" max="3" width="11.28515625" style="4" customWidth="1"/>
    <col min="4" max="5" width="8.85546875" style="5" customWidth="1"/>
    <col min="6" max="6" width="8.85546875" style="6" customWidth="1"/>
    <col min="7" max="7" width="41.85546875" style="4" customWidth="1"/>
    <col min="8" max="13" width="8.85546875" style="5" customWidth="1"/>
    <col min="14" max="14" width="8.85546875" style="6" customWidth="1"/>
    <col min="15" max="15" width="9.85546875" style="6" customWidth="1"/>
    <col min="16" max="16" width="9.7109375" style="6" customWidth="1"/>
    <col min="17" max="17" width="9.7109375" style="4" customWidth="1"/>
    <col min="18" max="20" width="9.7109375" style="4" hidden="1" customWidth="1"/>
    <col min="21" max="21" width="10" style="4" hidden="1" customWidth="1"/>
    <col min="22" max="22" width="10" style="4"/>
    <col min="23" max="23" width="10.7109375" style="4" hidden="1" customWidth="1"/>
    <col min="24" max="16384" width="10" style="4"/>
  </cols>
  <sheetData>
    <row r="1" spans="2:23" ht="15.75" customHeight="1" x14ac:dyDescent="0.2">
      <c r="B1" s="163" t="s">
        <v>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18"/>
      <c r="S1" s="125"/>
      <c r="T1" s="69"/>
    </row>
    <row r="2" spans="2:23" ht="15.75" customHeight="1" x14ac:dyDescent="0.2">
      <c r="B2" s="163" t="str">
        <f>VLOOKUP(B45,Calendar!$O$11:$P$13,2,FALSE)</f>
        <v>Please Select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18"/>
      <c r="S2" s="125"/>
      <c r="T2" s="69"/>
    </row>
    <row r="3" spans="2:23" ht="15.75" customHeight="1" x14ac:dyDescent="0.2">
      <c r="B3" s="178" t="s">
        <v>74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"/>
      <c r="S3" s="1"/>
      <c r="T3" s="1"/>
    </row>
    <row r="4" spans="2:23" ht="15.75" customHeight="1" x14ac:dyDescent="0.2">
      <c r="B4" s="78" t="s">
        <v>20</v>
      </c>
      <c r="C4" s="79"/>
      <c r="D4" s="165" t="s">
        <v>68</v>
      </c>
      <c r="E4" s="166"/>
      <c r="F4" s="77"/>
      <c r="G4" s="79"/>
      <c r="H4" s="76"/>
      <c r="I4" s="76"/>
      <c r="J4" s="76"/>
      <c r="K4" s="76"/>
      <c r="L4" s="76"/>
      <c r="M4" s="76"/>
      <c r="N4" s="80" t="s">
        <v>66</v>
      </c>
      <c r="O4" s="170" t="s">
        <v>69</v>
      </c>
      <c r="P4" s="171"/>
      <c r="Q4" s="171"/>
      <c r="R4" s="70"/>
      <c r="S4" s="70"/>
      <c r="T4" s="70"/>
    </row>
    <row r="5" spans="2:23" ht="15.75" customHeight="1" x14ac:dyDescent="0.15">
      <c r="B5" s="79"/>
      <c r="C5" s="79"/>
      <c r="D5" s="76"/>
      <c r="E5" s="76"/>
      <c r="F5" s="77"/>
      <c r="G5" s="114" t="s">
        <v>99</v>
      </c>
      <c r="H5" s="76"/>
      <c r="I5" s="76"/>
      <c r="J5" s="76"/>
      <c r="K5" s="76"/>
      <c r="L5" s="76"/>
      <c r="M5" s="76"/>
      <c r="N5" s="77"/>
      <c r="O5" s="77"/>
      <c r="P5" s="77"/>
      <c r="Q5" s="79"/>
    </row>
    <row r="6" spans="2:23" ht="23.25" x14ac:dyDescent="0.2">
      <c r="B6" s="81"/>
      <c r="C6" s="81"/>
      <c r="D6" s="172" t="s">
        <v>3</v>
      </c>
      <c r="E6" s="173"/>
      <c r="F6" s="82" t="s">
        <v>56</v>
      </c>
      <c r="G6" s="167" t="s">
        <v>53</v>
      </c>
      <c r="H6" s="168"/>
      <c r="I6" s="169"/>
      <c r="J6" s="127" t="s">
        <v>75</v>
      </c>
      <c r="K6" s="133" t="s">
        <v>90</v>
      </c>
      <c r="L6" s="134"/>
      <c r="M6" s="135" t="s">
        <v>75</v>
      </c>
      <c r="N6" s="129" t="s">
        <v>54</v>
      </c>
      <c r="O6" s="82" t="s">
        <v>89</v>
      </c>
      <c r="P6" s="82" t="s">
        <v>5</v>
      </c>
      <c r="Q6" s="83" t="s">
        <v>6</v>
      </c>
      <c r="R6" s="62"/>
      <c r="S6" s="62"/>
      <c r="T6" s="62"/>
    </row>
    <row r="7" spans="2:23" ht="15.75" customHeight="1" x14ac:dyDescent="0.15">
      <c r="B7" s="84" t="s">
        <v>7</v>
      </c>
      <c r="C7" s="84" t="s">
        <v>8</v>
      </c>
      <c r="D7" s="85" t="s">
        <v>9</v>
      </c>
      <c r="E7" s="85" t="s">
        <v>10</v>
      </c>
      <c r="F7" s="86" t="s">
        <v>55</v>
      </c>
      <c r="G7" s="84" t="s">
        <v>11</v>
      </c>
      <c r="H7" s="85" t="s">
        <v>9</v>
      </c>
      <c r="I7" s="85" t="s">
        <v>10</v>
      </c>
      <c r="J7" s="128" t="s">
        <v>55</v>
      </c>
      <c r="K7" s="136" t="s">
        <v>9</v>
      </c>
      <c r="L7" s="137" t="s">
        <v>10</v>
      </c>
      <c r="M7" s="138" t="s">
        <v>55</v>
      </c>
      <c r="N7" s="130" t="s">
        <v>12</v>
      </c>
      <c r="O7" s="86" t="s">
        <v>55</v>
      </c>
      <c r="P7" s="86" t="s">
        <v>55</v>
      </c>
      <c r="Q7" s="84" t="s">
        <v>55</v>
      </c>
      <c r="R7" s="22" t="s">
        <v>77</v>
      </c>
      <c r="S7" s="22" t="s">
        <v>93</v>
      </c>
      <c r="T7" s="22" t="s">
        <v>78</v>
      </c>
      <c r="U7" s="4" t="s">
        <v>79</v>
      </c>
    </row>
    <row r="8" spans="2:23" ht="3" customHeight="1" x14ac:dyDescent="0.15">
      <c r="B8" s="11"/>
      <c r="C8" s="11"/>
      <c r="D8" s="12"/>
      <c r="E8" s="12"/>
      <c r="F8" s="13"/>
      <c r="G8" s="11"/>
      <c r="H8" s="12"/>
      <c r="I8" s="12"/>
      <c r="J8" s="12"/>
      <c r="K8" s="12"/>
      <c r="L8" s="12"/>
      <c r="M8" s="12"/>
      <c r="N8" s="13"/>
      <c r="O8" s="13"/>
      <c r="P8" s="13"/>
      <c r="Q8" s="11"/>
      <c r="R8" s="63"/>
      <c r="S8" s="63"/>
      <c r="T8" s="63"/>
      <c r="U8" s="63"/>
    </row>
    <row r="9" spans="2:23" ht="15.75" customHeight="1" x14ac:dyDescent="0.15">
      <c r="B9" s="84" t="s">
        <v>13</v>
      </c>
      <c r="C9" s="90">
        <v>42217</v>
      </c>
      <c r="D9" s="91"/>
      <c r="E9" s="91"/>
      <c r="F9" s="92"/>
      <c r="G9" s="87"/>
      <c r="H9" s="91"/>
      <c r="I9" s="91"/>
      <c r="J9" s="92"/>
      <c r="K9" s="139"/>
      <c r="L9" s="139"/>
      <c r="M9" s="141"/>
      <c r="N9" s="89"/>
      <c r="O9" s="65">
        <f>IF(R9=FALSE, 0, IF(K9&gt;L9,(L9+0.5)-K9-(M9/1440),L9-K9-(M9/1440)))</f>
        <v>0</v>
      </c>
      <c r="P9" s="143">
        <f>IF(S9=FALSE, 0, IF(H9&gt;I9,(I9+0.5)-H9-(J9/1440),I9-H9-(J9/1440)))</f>
        <v>0</v>
      </c>
      <c r="Q9" s="65">
        <f t="shared" ref="Q9:Q39" si="0">IF(D9&gt;E9,(E9+0.5)-D9-(F9/1440),E9-D9-(F9/1440))</f>
        <v>0</v>
      </c>
      <c r="R9" s="120" t="str">
        <f>IF(G9="","",IF(COUNT(SEARCH({"Inservice","Prof","PD"},G9)),TRUE,FALSE))</f>
        <v/>
      </c>
      <c r="S9" s="120" t="str">
        <f>IF(G9="","",IF(COUNT(SEARCH({"Parent","Conference","PT"},G9)),TRUE,FALSE))</f>
        <v/>
      </c>
      <c r="T9" s="72">
        <f t="shared" ref="T9:T39" si="1">IF(OR(N9&lt;&gt;"",O9&lt;&gt;0,P9&lt;&gt;0,Q9&lt;&gt;0),1,0)</f>
        <v>0</v>
      </c>
      <c r="U9" s="72" t="str">
        <f>IF(OR(G9="Last Attendance Day for Seniors",U8="x"),x,"")</f>
        <v/>
      </c>
    </row>
    <row r="10" spans="2:23" ht="15.75" customHeight="1" x14ac:dyDescent="0.15">
      <c r="B10" s="84" t="s">
        <v>14</v>
      </c>
      <c r="C10" s="90">
        <v>42218</v>
      </c>
      <c r="D10" s="91"/>
      <c r="E10" s="91"/>
      <c r="F10" s="92"/>
      <c r="G10" s="87"/>
      <c r="H10" s="91"/>
      <c r="I10" s="91"/>
      <c r="J10" s="92"/>
      <c r="K10" s="139"/>
      <c r="L10" s="139"/>
      <c r="M10" s="141"/>
      <c r="N10" s="89"/>
      <c r="O10" s="65">
        <f t="shared" ref="O10:O39" si="2">IF(R10=FALSE, 0, IF(K10&gt;L10,(L10+0.5)-K10-(M10/1440),L10-K10-(M10/1440)))</f>
        <v>0</v>
      </c>
      <c r="P10" s="143">
        <f t="shared" ref="P10:P39" si="3">IF(S10=FALSE, 0, IF(H10&gt;I10,(I10+0.5)-H10-(J10/1440),I10-H10-(J10/1440)))</f>
        <v>0</v>
      </c>
      <c r="Q10" s="65">
        <f t="shared" si="0"/>
        <v>0</v>
      </c>
      <c r="R10" s="120" t="str">
        <f>IF(G10="","",IF(COUNT(SEARCH({"Inservice","Prof","PD"},G10)),TRUE,FALSE))</f>
        <v/>
      </c>
      <c r="S10" s="120" t="str">
        <f>IF(G10="","",IF(COUNT(SEARCH({"Parent","Conference","PT"},G10)),TRUE,FALSE))</f>
        <v/>
      </c>
      <c r="T10" s="72">
        <f t="shared" si="1"/>
        <v>0</v>
      </c>
      <c r="U10" s="72" t="str">
        <f>IF(OR(G10="Last Attendance Day for Seniors",U9="x"),x,"")</f>
        <v/>
      </c>
    </row>
    <row r="11" spans="2:23" ht="15.75" customHeight="1" x14ac:dyDescent="0.15">
      <c r="B11" s="84" t="s">
        <v>15</v>
      </c>
      <c r="C11" s="90">
        <v>42219</v>
      </c>
      <c r="D11" s="91"/>
      <c r="E11" s="91"/>
      <c r="F11" s="92"/>
      <c r="G11" s="87"/>
      <c r="H11" s="91"/>
      <c r="I11" s="91"/>
      <c r="J11" s="92"/>
      <c r="K11" s="139"/>
      <c r="L11" s="139"/>
      <c r="M11" s="141"/>
      <c r="N11" s="89"/>
      <c r="O11" s="65">
        <f t="shared" si="2"/>
        <v>0</v>
      </c>
      <c r="P11" s="143">
        <f t="shared" si="3"/>
        <v>0</v>
      </c>
      <c r="Q11" s="65">
        <f>IF(D11&gt;E11,(E11+0.5)-D11-(F11/1440),E11-D11-(F11/1440))</f>
        <v>0</v>
      </c>
      <c r="R11" s="120" t="str">
        <f>IF(G11="","",IF(COUNT(SEARCH({"Inservice","Prof","PD"},G11)),TRUE,FALSE))</f>
        <v/>
      </c>
      <c r="S11" s="120" t="str">
        <f>IF(G11="","",IF(COUNT(SEARCH({"Parent","Conference","PT"},G11)),TRUE,FALSE))</f>
        <v/>
      </c>
      <c r="T11" s="72">
        <f t="shared" si="1"/>
        <v>0</v>
      </c>
      <c r="U11" s="72" t="str">
        <f>IF(OR(G11="Last Attendance Day for Seniors",U10="x"),x,"")</f>
        <v/>
      </c>
      <c r="W11" s="4" t="s">
        <v>62</v>
      </c>
    </row>
    <row r="12" spans="2:23" s="19" customFormat="1" ht="15.75" customHeight="1" x14ac:dyDescent="0.15">
      <c r="B12" s="84" t="s">
        <v>67</v>
      </c>
      <c r="C12" s="90">
        <v>42220</v>
      </c>
      <c r="D12" s="91"/>
      <c r="E12" s="91"/>
      <c r="F12" s="92"/>
      <c r="G12" s="87"/>
      <c r="H12" s="94"/>
      <c r="I12" s="94"/>
      <c r="J12" s="92"/>
      <c r="K12" s="139"/>
      <c r="L12" s="139"/>
      <c r="M12" s="141"/>
      <c r="N12" s="89"/>
      <c r="O12" s="65">
        <f t="shared" si="2"/>
        <v>0</v>
      </c>
      <c r="P12" s="143">
        <f t="shared" si="3"/>
        <v>0</v>
      </c>
      <c r="Q12" s="65">
        <f t="shared" si="0"/>
        <v>0</v>
      </c>
      <c r="R12" s="120" t="str">
        <f>IF(G12="","",IF(COUNT(SEARCH({"Inservice","Prof","PD"},G12)),TRUE,FALSE))</f>
        <v/>
      </c>
      <c r="S12" s="120" t="str">
        <f>IF(G12="","",IF(COUNT(SEARCH({"Parent","Conference","PT"},G12)),TRUE,FALSE))</f>
        <v/>
      </c>
      <c r="T12" s="72">
        <f t="shared" si="1"/>
        <v>0</v>
      </c>
      <c r="U12" s="72" t="str">
        <f>IF(OR(G12="Last Attendance Day for Seniors",U11="x"),x,"")</f>
        <v/>
      </c>
      <c r="W12" s="4" t="s">
        <v>52</v>
      </c>
    </row>
    <row r="13" spans="2:23" ht="15.75" customHeight="1" x14ac:dyDescent="0.15">
      <c r="B13" s="84" t="s">
        <v>16</v>
      </c>
      <c r="C13" s="90">
        <v>42221</v>
      </c>
      <c r="D13" s="91"/>
      <c r="E13" s="91"/>
      <c r="F13" s="92"/>
      <c r="G13" s="87"/>
      <c r="H13" s="91"/>
      <c r="I13" s="91"/>
      <c r="J13" s="92"/>
      <c r="K13" s="139"/>
      <c r="L13" s="139"/>
      <c r="M13" s="141"/>
      <c r="N13" s="89"/>
      <c r="O13" s="65">
        <f t="shared" si="2"/>
        <v>0</v>
      </c>
      <c r="P13" s="143">
        <f t="shared" si="3"/>
        <v>0</v>
      </c>
      <c r="Q13" s="65">
        <f t="shared" si="0"/>
        <v>0</v>
      </c>
      <c r="R13" s="120" t="str">
        <f>IF(G13="","",IF(COUNT(SEARCH({"Inservice","Prof","PD"},G13)),TRUE,FALSE))</f>
        <v/>
      </c>
      <c r="S13" s="120" t="str">
        <f>IF(G13="","",IF(COUNT(SEARCH({"Parent","Conference","PT"},G13)),TRUE,FALSE))</f>
        <v/>
      </c>
      <c r="T13" s="72">
        <f t="shared" si="1"/>
        <v>0</v>
      </c>
      <c r="U13" s="72" t="str">
        <f>IF(OR(G13="Last Attendance Day for Seniors",U12="x"),x,"")</f>
        <v/>
      </c>
      <c r="W13" s="4" t="s">
        <v>64</v>
      </c>
    </row>
    <row r="14" spans="2:23" ht="15.75" customHeight="1" x14ac:dyDescent="0.15">
      <c r="B14" s="84"/>
      <c r="C14" s="90"/>
      <c r="D14" s="91"/>
      <c r="E14" s="91"/>
      <c r="F14" s="92"/>
      <c r="G14" s="87"/>
      <c r="H14" s="91"/>
      <c r="I14" s="91"/>
      <c r="J14" s="92"/>
      <c r="K14" s="139"/>
      <c r="L14" s="139"/>
      <c r="M14" s="141"/>
      <c r="N14" s="89"/>
      <c r="O14" s="65">
        <f t="shared" si="2"/>
        <v>0</v>
      </c>
      <c r="P14" s="143">
        <f t="shared" si="3"/>
        <v>0</v>
      </c>
      <c r="Q14" s="65">
        <f t="shared" si="0"/>
        <v>0</v>
      </c>
      <c r="R14" s="120" t="str">
        <f>IF(G14="","",IF(COUNT(SEARCH({"Inservice","Prof","PD"},G14)),TRUE,FALSE))</f>
        <v/>
      </c>
      <c r="S14" s="120" t="str">
        <f>IF(G14="","",IF(COUNT(SEARCH({"Parent","Conference","PT"},G14)),TRUE,FALSE))</f>
        <v/>
      </c>
      <c r="T14" s="72">
        <f t="shared" si="1"/>
        <v>0</v>
      </c>
      <c r="U14" s="72" t="str">
        <f>IF(OR(G14="Last Attendance Day for Seniors",U13="x"),x,"")</f>
        <v/>
      </c>
      <c r="W14" s="4" t="s">
        <v>65</v>
      </c>
    </row>
    <row r="15" spans="2:23" ht="15.75" customHeight="1" x14ac:dyDescent="0.15">
      <c r="B15" s="84"/>
      <c r="C15" s="90"/>
      <c r="D15" s="91"/>
      <c r="E15" s="91"/>
      <c r="F15" s="92"/>
      <c r="G15" s="87"/>
      <c r="H15" s="91"/>
      <c r="I15" s="91"/>
      <c r="J15" s="92"/>
      <c r="K15" s="139"/>
      <c r="L15" s="139"/>
      <c r="M15" s="141"/>
      <c r="N15" s="89"/>
      <c r="O15" s="65">
        <f t="shared" si="2"/>
        <v>0</v>
      </c>
      <c r="P15" s="143">
        <f t="shared" si="3"/>
        <v>0</v>
      </c>
      <c r="Q15" s="65">
        <f t="shared" si="0"/>
        <v>0</v>
      </c>
      <c r="R15" s="120" t="str">
        <f>IF(G15="","",IF(COUNT(SEARCH({"Inservice","Prof","PD"},G15)),TRUE,FALSE))</f>
        <v/>
      </c>
      <c r="S15" s="120" t="str">
        <f>IF(G15="","",IF(COUNT(SEARCH({"Parent","Conference","PT"},G15)),TRUE,FALSE))</f>
        <v/>
      </c>
      <c r="T15" s="72">
        <f t="shared" si="1"/>
        <v>0</v>
      </c>
      <c r="U15" s="72" t="str">
        <f>IF(OR(G15="Last Attendance Day for Seniors",U14="x"),x,"")</f>
        <v/>
      </c>
      <c r="W15" s="4" t="s">
        <v>91</v>
      </c>
    </row>
    <row r="16" spans="2:23" ht="15.75" customHeight="1" x14ac:dyDescent="0.15">
      <c r="B16" s="84" t="s">
        <v>13</v>
      </c>
      <c r="C16" s="90">
        <v>42224</v>
      </c>
      <c r="D16" s="91"/>
      <c r="E16" s="91"/>
      <c r="F16" s="92"/>
      <c r="G16" s="87" t="s">
        <v>4</v>
      </c>
      <c r="H16" s="91"/>
      <c r="I16" s="91"/>
      <c r="J16" s="92"/>
      <c r="K16" s="139">
        <v>0.35416666666666669</v>
      </c>
      <c r="L16" s="139">
        <v>0.14583333333333334</v>
      </c>
      <c r="M16" s="141">
        <v>30</v>
      </c>
      <c r="N16" s="89"/>
      <c r="O16" s="65">
        <f t="shared" si="2"/>
        <v>0.27083333333333337</v>
      </c>
      <c r="P16" s="143">
        <f t="shared" si="3"/>
        <v>0</v>
      </c>
      <c r="Q16" s="65">
        <f t="shared" si="0"/>
        <v>0</v>
      </c>
      <c r="R16" s="120" t="b">
        <f>IF(G16="","",IF(COUNT(SEARCH({"Inservice","Prof","PD"},G16)),TRUE,FALSE))</f>
        <v>1</v>
      </c>
      <c r="S16" s="120" t="b">
        <f>IF(G16="","",IF(COUNT(SEARCH({"Parent","Conference","PT"},G16)),TRUE,FALSE))</f>
        <v>0</v>
      </c>
      <c r="T16" s="72">
        <f t="shared" si="1"/>
        <v>1</v>
      </c>
      <c r="U16" s="72" t="str">
        <f>IF(OR(G16="Last Attendance Day for Seniors",U15="x"),x,"")</f>
        <v/>
      </c>
      <c r="W16" s="4" t="s">
        <v>85</v>
      </c>
    </row>
    <row r="17" spans="2:23" ht="15.75" customHeight="1" x14ac:dyDescent="0.15">
      <c r="B17" s="84" t="s">
        <v>14</v>
      </c>
      <c r="C17" s="90">
        <v>42225</v>
      </c>
      <c r="D17" s="91"/>
      <c r="E17" s="91"/>
      <c r="F17" s="92"/>
      <c r="G17" s="87" t="s">
        <v>87</v>
      </c>
      <c r="H17" s="91"/>
      <c r="I17" s="91"/>
      <c r="J17" s="92"/>
      <c r="K17" s="139">
        <v>0.35416666666666669</v>
      </c>
      <c r="L17" s="139">
        <v>0.45833333333333331</v>
      </c>
      <c r="M17" s="141"/>
      <c r="N17" s="89"/>
      <c r="O17" s="65">
        <f t="shared" si="2"/>
        <v>0.10416666666666663</v>
      </c>
      <c r="P17" s="143">
        <f t="shared" si="3"/>
        <v>0</v>
      </c>
      <c r="Q17" s="65">
        <f t="shared" si="0"/>
        <v>0</v>
      </c>
      <c r="R17" s="120" t="b">
        <f>IF(G17="","",IF(COUNT(SEARCH({"Inservice","Prof","PD"},G17)),TRUE,FALSE))</f>
        <v>1</v>
      </c>
      <c r="S17" s="120" t="b">
        <f>IF(G17="","",IF(COUNT(SEARCH({"Parent","Conference","PT"},G17)),TRUE,FALSE))</f>
        <v>0</v>
      </c>
      <c r="T17" s="72">
        <f t="shared" si="1"/>
        <v>1</v>
      </c>
      <c r="U17" s="72" t="str">
        <f>IF(OR(G17="Last Attendance Day for Seniors",U16="x"),x,"")</f>
        <v/>
      </c>
      <c r="W17" s="4" t="s">
        <v>48</v>
      </c>
    </row>
    <row r="18" spans="2:23" ht="15.75" customHeight="1" x14ac:dyDescent="0.15">
      <c r="B18" s="84" t="s">
        <v>15</v>
      </c>
      <c r="C18" s="90">
        <v>42226</v>
      </c>
      <c r="D18" s="91"/>
      <c r="E18" s="91"/>
      <c r="F18" s="92"/>
      <c r="G18" s="87" t="s">
        <v>54</v>
      </c>
      <c r="H18" s="91"/>
      <c r="I18" s="91"/>
      <c r="J18" s="92"/>
      <c r="K18" s="139"/>
      <c r="L18" s="139"/>
      <c r="M18" s="141"/>
      <c r="N18" s="89">
        <v>7</v>
      </c>
      <c r="O18" s="65">
        <f t="shared" si="2"/>
        <v>0</v>
      </c>
      <c r="P18" s="143">
        <f t="shared" si="3"/>
        <v>0</v>
      </c>
      <c r="Q18" s="65">
        <f t="shared" si="0"/>
        <v>0</v>
      </c>
      <c r="R18" s="120" t="b">
        <f>IF(G18="","",IF(COUNT(SEARCH({"Inservice","Prof","PD"},G18)),TRUE,FALSE))</f>
        <v>0</v>
      </c>
      <c r="S18" s="120" t="b">
        <f>IF(G18="","",IF(COUNT(SEARCH({"Parent","Conference","PT"},G18)),TRUE,FALSE))</f>
        <v>0</v>
      </c>
      <c r="T18" s="72">
        <f t="shared" si="1"/>
        <v>1</v>
      </c>
      <c r="U18" s="72" t="str">
        <f>IF(OR(G18="Last Attendance Day for Seniors",U17="x"),x,"")</f>
        <v/>
      </c>
      <c r="W18" s="4" t="s">
        <v>63</v>
      </c>
    </row>
    <row r="19" spans="2:23" ht="15.75" customHeight="1" x14ac:dyDescent="0.15">
      <c r="B19" s="84" t="s">
        <v>67</v>
      </c>
      <c r="C19" s="90">
        <v>42227</v>
      </c>
      <c r="D19" s="91">
        <v>0.35416666666666669</v>
      </c>
      <c r="E19" s="91">
        <v>0.14583333333333334</v>
      </c>
      <c r="F19" s="92">
        <v>30</v>
      </c>
      <c r="G19" s="87" t="s">
        <v>52</v>
      </c>
      <c r="H19" s="95"/>
      <c r="I19" s="91"/>
      <c r="J19" s="92"/>
      <c r="K19" s="139"/>
      <c r="L19" s="139"/>
      <c r="M19" s="141"/>
      <c r="N19" s="89"/>
      <c r="O19" s="65">
        <f t="shared" si="2"/>
        <v>0</v>
      </c>
      <c r="P19" s="143">
        <f t="shared" si="3"/>
        <v>0</v>
      </c>
      <c r="Q19" s="65">
        <f t="shared" si="0"/>
        <v>0.27083333333333337</v>
      </c>
      <c r="R19" s="120" t="b">
        <f>IF(G19="","",IF(COUNT(SEARCH({"Inservice","Prof","PD"},G19)),TRUE,FALSE))</f>
        <v>0</v>
      </c>
      <c r="S19" s="120" t="b">
        <f>IF(G19="","",IF(COUNT(SEARCH({"Parent","Conference","PT"},G19)),TRUE,FALSE))</f>
        <v>0</v>
      </c>
      <c r="T19" s="72">
        <f t="shared" si="1"/>
        <v>1</v>
      </c>
      <c r="U19" s="72" t="str">
        <f>IF(OR(G19="Last Attendance Day for Seniors",U18="x"),x,"")</f>
        <v/>
      </c>
      <c r="W19" s="4" t="s">
        <v>60</v>
      </c>
    </row>
    <row r="20" spans="2:23" ht="15.75" customHeight="1" x14ac:dyDescent="0.15">
      <c r="B20" s="84" t="s">
        <v>16</v>
      </c>
      <c r="C20" s="90">
        <v>42228</v>
      </c>
      <c r="D20" s="91">
        <v>0.35416666666666669</v>
      </c>
      <c r="E20" s="91">
        <v>0.14583333333333334</v>
      </c>
      <c r="F20" s="92">
        <v>30</v>
      </c>
      <c r="G20" s="87"/>
      <c r="H20" s="95"/>
      <c r="I20" s="91"/>
      <c r="J20" s="92"/>
      <c r="K20" s="139"/>
      <c r="L20" s="139"/>
      <c r="M20" s="141"/>
      <c r="N20" s="89"/>
      <c r="O20" s="65">
        <f t="shared" si="2"/>
        <v>0</v>
      </c>
      <c r="P20" s="143">
        <f t="shared" si="3"/>
        <v>0</v>
      </c>
      <c r="Q20" s="65">
        <f t="shared" si="0"/>
        <v>0.27083333333333337</v>
      </c>
      <c r="R20" s="120" t="str">
        <f>IF(G20="","",IF(COUNT(SEARCH({"Inservice","Prof","PD"},G20)),TRUE,FALSE))</f>
        <v/>
      </c>
      <c r="S20" s="120" t="str">
        <f>IF(G20="","",IF(COUNT(SEARCH({"Parent","Conference","PT"},G20)),TRUE,FALSE))</f>
        <v/>
      </c>
      <c r="T20" s="72">
        <f t="shared" si="1"/>
        <v>1</v>
      </c>
      <c r="U20" s="72" t="str">
        <f>IF(OR(G20="Last Attendance Day for Seniors",U19="x"),x,"")</f>
        <v/>
      </c>
      <c r="W20" s="4" t="s">
        <v>59</v>
      </c>
    </row>
    <row r="21" spans="2:23" ht="15.75" customHeight="1" x14ac:dyDescent="0.15">
      <c r="B21" s="84"/>
      <c r="C21" s="90"/>
      <c r="D21" s="91"/>
      <c r="E21" s="91"/>
      <c r="F21" s="92"/>
      <c r="G21" s="87"/>
      <c r="H21" s="95"/>
      <c r="I21" s="91"/>
      <c r="J21" s="92"/>
      <c r="K21" s="139"/>
      <c r="L21" s="139"/>
      <c r="M21" s="141"/>
      <c r="N21" s="89"/>
      <c r="O21" s="65">
        <f t="shared" si="2"/>
        <v>0</v>
      </c>
      <c r="P21" s="143">
        <f t="shared" si="3"/>
        <v>0</v>
      </c>
      <c r="Q21" s="65">
        <f t="shared" si="0"/>
        <v>0</v>
      </c>
      <c r="R21" s="120" t="str">
        <f>IF(G21="","",IF(COUNT(SEARCH({"Inservice","Prof","PD"},G21)),TRUE,FALSE))</f>
        <v/>
      </c>
      <c r="S21" s="120" t="str">
        <f>IF(G21="","",IF(COUNT(SEARCH({"Parent","Conference","PT"},G21)),TRUE,FALSE))</f>
        <v/>
      </c>
      <c r="T21" s="72">
        <f t="shared" si="1"/>
        <v>0</v>
      </c>
      <c r="U21" s="72" t="str">
        <f>IF(OR(G21="Last Attendance Day for Seniors",U20="x"),x,"")</f>
        <v/>
      </c>
      <c r="W21" s="4" t="s">
        <v>61</v>
      </c>
    </row>
    <row r="22" spans="2:23" ht="15.75" customHeight="1" x14ac:dyDescent="0.15">
      <c r="B22" s="84"/>
      <c r="C22" s="90"/>
      <c r="D22" s="91"/>
      <c r="E22" s="91"/>
      <c r="F22" s="92"/>
      <c r="G22" s="87"/>
      <c r="H22" s="95"/>
      <c r="I22" s="91"/>
      <c r="J22" s="92"/>
      <c r="K22" s="139"/>
      <c r="L22" s="139"/>
      <c r="M22" s="141"/>
      <c r="N22" s="89"/>
      <c r="O22" s="65">
        <f t="shared" si="2"/>
        <v>0</v>
      </c>
      <c r="P22" s="143">
        <f t="shared" si="3"/>
        <v>0</v>
      </c>
      <c r="Q22" s="65">
        <f t="shared" si="0"/>
        <v>0</v>
      </c>
      <c r="R22" s="120" t="str">
        <f>IF(G22="","",IF(COUNT(SEARCH({"Inservice","Prof","PD"},G22)),TRUE,FALSE))</f>
        <v/>
      </c>
      <c r="S22" s="120" t="str">
        <f>IF(G22="","",IF(COUNT(SEARCH({"Parent","Conference","PT"},G22)),TRUE,FALSE))</f>
        <v/>
      </c>
      <c r="T22" s="72">
        <f t="shared" si="1"/>
        <v>0</v>
      </c>
      <c r="U22" s="72" t="str">
        <f>IF(OR(G22="Last Attendance Day for Seniors",U21="x"),x,"")</f>
        <v/>
      </c>
      <c r="W22" s="4" t="s">
        <v>57</v>
      </c>
    </row>
    <row r="23" spans="2:23" ht="15.75" customHeight="1" x14ac:dyDescent="0.15">
      <c r="B23" s="84" t="s">
        <v>13</v>
      </c>
      <c r="C23" s="90">
        <v>42231</v>
      </c>
      <c r="D23" s="91">
        <v>0.35416666666666669</v>
      </c>
      <c r="E23" s="91">
        <v>0.14583333333333334</v>
      </c>
      <c r="F23" s="92">
        <v>30</v>
      </c>
      <c r="G23" s="74" t="s">
        <v>70</v>
      </c>
      <c r="H23" s="95"/>
      <c r="I23" s="91"/>
      <c r="J23" s="92"/>
      <c r="K23" s="139"/>
      <c r="L23" s="139"/>
      <c r="M23" s="141"/>
      <c r="N23" s="89"/>
      <c r="O23" s="65">
        <f t="shared" si="2"/>
        <v>0</v>
      </c>
      <c r="P23" s="143">
        <f t="shared" si="3"/>
        <v>0</v>
      </c>
      <c r="Q23" s="65">
        <f t="shared" si="0"/>
        <v>0.27083333333333337</v>
      </c>
      <c r="R23" s="120" t="b">
        <f>IF(G23="","",IF(COUNT(SEARCH({"Inservice","Prof","PD"},G23)),TRUE,FALSE))</f>
        <v>0</v>
      </c>
      <c r="S23" s="120" t="b">
        <f>IF(G23="","",IF(COUNT(SEARCH({"Parent","Conference","PT"},G23)),TRUE,FALSE))</f>
        <v>0</v>
      </c>
      <c r="T23" s="72">
        <f t="shared" si="1"/>
        <v>1</v>
      </c>
      <c r="U23" s="72" t="str">
        <f>IF(OR(G23="Last Attendance Day for Seniors",U22="x"),x,"")</f>
        <v/>
      </c>
      <c r="W23" s="4" t="s">
        <v>87</v>
      </c>
    </row>
    <row r="24" spans="2:23" ht="15.75" customHeight="1" x14ac:dyDescent="0.15">
      <c r="B24" s="84" t="s">
        <v>14</v>
      </c>
      <c r="C24" s="90">
        <v>42232</v>
      </c>
      <c r="D24" s="91">
        <v>0.35416666666666669</v>
      </c>
      <c r="E24" s="91">
        <v>0.14583333333333334</v>
      </c>
      <c r="F24" s="92">
        <v>30</v>
      </c>
      <c r="G24" s="74" t="s">
        <v>72</v>
      </c>
      <c r="H24" s="95"/>
      <c r="I24" s="91"/>
      <c r="J24" s="92"/>
      <c r="K24" s="139"/>
      <c r="L24" s="139"/>
      <c r="M24" s="141"/>
      <c r="N24" s="89"/>
      <c r="O24" s="65">
        <f t="shared" si="2"/>
        <v>0</v>
      </c>
      <c r="P24" s="143">
        <f t="shared" si="3"/>
        <v>0</v>
      </c>
      <c r="Q24" s="65">
        <f t="shared" si="0"/>
        <v>0.27083333333333337</v>
      </c>
      <c r="R24" s="120" t="b">
        <f>IF(G24="","",IF(COUNT(SEARCH({"Inservice","Prof","PD"},G24)),TRUE,FALSE))</f>
        <v>0</v>
      </c>
      <c r="S24" s="120" t="b">
        <f>IF(G24="","",IF(COUNT(SEARCH({"Parent","Conference","PT"},G24)),TRUE,FALSE))</f>
        <v>0</v>
      </c>
      <c r="T24" s="72">
        <f t="shared" si="1"/>
        <v>1</v>
      </c>
      <c r="U24" s="72" t="str">
        <f>IF(OR(G24="Last Attendance Day for Seniors",U23="x"),x,"")</f>
        <v/>
      </c>
    </row>
    <row r="25" spans="2:23" ht="15.75" customHeight="1" x14ac:dyDescent="0.15">
      <c r="B25" s="84" t="s">
        <v>15</v>
      </c>
      <c r="C25" s="90">
        <v>42233</v>
      </c>
      <c r="D25" s="91">
        <v>0.35416666666666669</v>
      </c>
      <c r="E25" s="91">
        <v>0.14583333333333334</v>
      </c>
      <c r="F25" s="92">
        <v>30</v>
      </c>
      <c r="G25" s="87"/>
      <c r="H25" s="95"/>
      <c r="I25" s="91"/>
      <c r="J25" s="92"/>
      <c r="K25" s="139"/>
      <c r="L25" s="139"/>
      <c r="M25" s="141"/>
      <c r="N25" s="89"/>
      <c r="O25" s="65">
        <f t="shared" si="2"/>
        <v>0</v>
      </c>
      <c r="P25" s="143">
        <f t="shared" si="3"/>
        <v>0</v>
      </c>
      <c r="Q25" s="65">
        <f t="shared" si="0"/>
        <v>0.27083333333333337</v>
      </c>
      <c r="R25" s="120" t="str">
        <f>IF(G25="","",IF(COUNT(SEARCH({"Inservice","Prof","PD"},G25)),TRUE,FALSE))</f>
        <v/>
      </c>
      <c r="S25" s="120" t="str">
        <f>IF(G25="","",IF(COUNT(SEARCH({"Parent","Conference","PT"},G25)),TRUE,FALSE))</f>
        <v/>
      </c>
      <c r="T25" s="72">
        <f t="shared" si="1"/>
        <v>1</v>
      </c>
      <c r="U25" s="72" t="str">
        <f>IF(OR(G25="Last Attendance Day for Seniors",U24="x"),x,"")</f>
        <v/>
      </c>
    </row>
    <row r="26" spans="2:23" ht="15.75" customHeight="1" x14ac:dyDescent="0.15">
      <c r="B26" s="84" t="s">
        <v>67</v>
      </c>
      <c r="C26" s="90">
        <v>42234</v>
      </c>
      <c r="D26" s="91">
        <v>0.35416666666666669</v>
      </c>
      <c r="E26" s="91">
        <v>6.25E-2</v>
      </c>
      <c r="F26" s="92">
        <v>30</v>
      </c>
      <c r="G26" s="87" t="s">
        <v>92</v>
      </c>
      <c r="H26" s="95"/>
      <c r="I26" s="91"/>
      <c r="J26" s="92"/>
      <c r="K26" s="139">
        <v>8.3333333333333329E-2</v>
      </c>
      <c r="L26" s="139">
        <v>0.16666666666666666</v>
      </c>
      <c r="M26" s="141"/>
      <c r="N26" s="89"/>
      <c r="O26" s="65">
        <f t="shared" si="2"/>
        <v>8.3333333333333329E-2</v>
      </c>
      <c r="P26" s="143">
        <f t="shared" si="3"/>
        <v>0</v>
      </c>
      <c r="Q26" s="65">
        <f t="shared" si="0"/>
        <v>0.18749999999999997</v>
      </c>
      <c r="R26" s="120" t="b">
        <f>IF(G26="","",IF(COUNT(SEARCH({"Inservice","Prof","PD"},G26)),TRUE,FALSE))</f>
        <v>1</v>
      </c>
      <c r="S26" s="120" t="b">
        <f>IF(G26="","",IF(COUNT(SEARCH({"Parent","Conference","PT"},G26)),TRUE,FALSE))</f>
        <v>0</v>
      </c>
      <c r="T26" s="72">
        <f t="shared" si="1"/>
        <v>1</v>
      </c>
      <c r="U26" s="72" t="str">
        <f>IF(OR(G26="Last Attendance Day for Seniors",U25="x"),x,"")</f>
        <v/>
      </c>
    </row>
    <row r="27" spans="2:23" ht="15.75" customHeight="1" x14ac:dyDescent="0.15">
      <c r="B27" s="84" t="s">
        <v>16</v>
      </c>
      <c r="C27" s="90">
        <v>42235</v>
      </c>
      <c r="D27" s="91">
        <v>0.35416666666666669</v>
      </c>
      <c r="E27" s="91">
        <v>0.14583333333333334</v>
      </c>
      <c r="F27" s="92">
        <v>30</v>
      </c>
      <c r="G27" s="87" t="s">
        <v>57</v>
      </c>
      <c r="H27" s="95">
        <v>0.16666666666666666</v>
      </c>
      <c r="I27" s="91">
        <v>0.35416666666666669</v>
      </c>
      <c r="J27" s="92">
        <v>60</v>
      </c>
      <c r="K27" s="139"/>
      <c r="L27" s="139"/>
      <c r="M27" s="141"/>
      <c r="N27" s="89"/>
      <c r="O27" s="65">
        <f t="shared" si="2"/>
        <v>0</v>
      </c>
      <c r="P27" s="143">
        <f t="shared" si="3"/>
        <v>0.14583333333333337</v>
      </c>
      <c r="Q27" s="65">
        <f t="shared" si="0"/>
        <v>0.27083333333333337</v>
      </c>
      <c r="R27" s="120" t="b">
        <f>IF(G27="","",IF(COUNT(SEARCH({"Inservice","Prof","PD"},G27)),TRUE,FALSE))</f>
        <v>0</v>
      </c>
      <c r="S27" s="120" t="b">
        <f>IF(G27="","",IF(COUNT(SEARCH({"Parent","Conference","PT"},G27)),TRUE,FALSE))</f>
        <v>1</v>
      </c>
      <c r="T27" s="72">
        <f t="shared" si="1"/>
        <v>1</v>
      </c>
      <c r="U27" s="72" t="str">
        <f>IF(OR(G27="Last Attendance Day for Seniors",U26="x"),x,"")</f>
        <v/>
      </c>
    </row>
    <row r="28" spans="2:23" ht="15.75" customHeight="1" x14ac:dyDescent="0.15">
      <c r="B28" s="84"/>
      <c r="C28" s="90"/>
      <c r="D28" s="91"/>
      <c r="E28" s="91"/>
      <c r="F28" s="92"/>
      <c r="G28" s="87"/>
      <c r="H28" s="95"/>
      <c r="I28" s="91"/>
      <c r="J28" s="92"/>
      <c r="K28" s="139"/>
      <c r="L28" s="139"/>
      <c r="M28" s="141"/>
      <c r="N28" s="89"/>
      <c r="O28" s="65">
        <f t="shared" si="2"/>
        <v>0</v>
      </c>
      <c r="P28" s="143">
        <f t="shared" si="3"/>
        <v>0</v>
      </c>
      <c r="Q28" s="65">
        <f t="shared" si="0"/>
        <v>0</v>
      </c>
      <c r="R28" s="120" t="str">
        <f>IF(G28="","",IF(COUNT(SEARCH({"Inservice","Prof","PD"},G28)),TRUE,FALSE))</f>
        <v/>
      </c>
      <c r="S28" s="120" t="str">
        <f>IF(G28="","",IF(COUNT(SEARCH({"Parent","Conference","PT"},G28)),TRUE,FALSE))</f>
        <v/>
      </c>
      <c r="T28" s="72">
        <f t="shared" si="1"/>
        <v>0</v>
      </c>
      <c r="U28" s="72" t="str">
        <f>IF(OR(G28="Last Attendance Day for Seniors",U27="x"),x,"")</f>
        <v/>
      </c>
    </row>
    <row r="29" spans="2:23" ht="15.75" customHeight="1" x14ac:dyDescent="0.15">
      <c r="B29" s="84"/>
      <c r="C29" s="90"/>
      <c r="D29" s="91"/>
      <c r="E29" s="91"/>
      <c r="F29" s="92"/>
      <c r="G29" s="87"/>
      <c r="H29" s="95"/>
      <c r="I29" s="91"/>
      <c r="J29" s="92"/>
      <c r="K29" s="139"/>
      <c r="L29" s="139"/>
      <c r="M29" s="141"/>
      <c r="N29" s="89"/>
      <c r="O29" s="65">
        <f t="shared" si="2"/>
        <v>0</v>
      </c>
      <c r="P29" s="143">
        <f t="shared" si="3"/>
        <v>0</v>
      </c>
      <c r="Q29" s="65">
        <f t="shared" si="0"/>
        <v>0</v>
      </c>
      <c r="R29" s="120" t="str">
        <f>IF(G29="","",IF(COUNT(SEARCH({"Inservice","Prof","PD"},G29)),TRUE,FALSE))</f>
        <v/>
      </c>
      <c r="S29" s="120" t="str">
        <f>IF(G29="","",IF(COUNT(SEARCH({"Parent","Conference","PT"},G29)),TRUE,FALSE))</f>
        <v/>
      </c>
      <c r="T29" s="72">
        <f t="shared" si="1"/>
        <v>0</v>
      </c>
      <c r="U29" s="72" t="str">
        <f>IF(OR(G29="Last Attendance Day for Seniors",U28="x"),x,"")</f>
        <v/>
      </c>
    </row>
    <row r="30" spans="2:23" ht="15.75" customHeight="1" x14ac:dyDescent="0.15">
      <c r="B30" s="84" t="s">
        <v>13</v>
      </c>
      <c r="C30" s="90">
        <v>42238</v>
      </c>
      <c r="D30" s="91">
        <v>0.35416666666666669</v>
      </c>
      <c r="E30" s="91">
        <v>0.14583333333333334</v>
      </c>
      <c r="F30" s="92">
        <v>30</v>
      </c>
      <c r="G30" s="87"/>
      <c r="H30" s="95"/>
      <c r="I30" s="91"/>
      <c r="J30" s="92"/>
      <c r="K30" s="140"/>
      <c r="L30" s="140"/>
      <c r="M30" s="142"/>
      <c r="N30" s="96"/>
      <c r="O30" s="65">
        <f t="shared" si="2"/>
        <v>0</v>
      </c>
      <c r="P30" s="143">
        <f t="shared" si="3"/>
        <v>0</v>
      </c>
      <c r="Q30" s="65">
        <f t="shared" si="0"/>
        <v>0.27083333333333337</v>
      </c>
      <c r="R30" s="120" t="str">
        <f>IF(G30="","",IF(COUNT(SEARCH({"Inservice","Prof","PD"},G30)),TRUE,FALSE))</f>
        <v/>
      </c>
      <c r="S30" s="120" t="str">
        <f>IF(G30="","",IF(COUNT(SEARCH({"Parent","Conference","PT"},G30)),TRUE,FALSE))</f>
        <v/>
      </c>
      <c r="T30" s="72">
        <f t="shared" si="1"/>
        <v>1</v>
      </c>
      <c r="U30" s="72" t="str">
        <f>IF(OR(G30="Last Attendance Day for Seniors",U29="x"),x,"")</f>
        <v/>
      </c>
    </row>
    <row r="31" spans="2:23" ht="15.75" customHeight="1" x14ac:dyDescent="0.15">
      <c r="B31" s="84" t="s">
        <v>14</v>
      </c>
      <c r="C31" s="90">
        <v>42239</v>
      </c>
      <c r="D31" s="91">
        <v>0.35416666666666669</v>
      </c>
      <c r="E31" s="91">
        <v>0.14583333333333334</v>
      </c>
      <c r="F31" s="92">
        <v>30</v>
      </c>
      <c r="G31" s="87"/>
      <c r="H31" s="95"/>
      <c r="I31" s="91"/>
      <c r="J31" s="92"/>
      <c r="K31" s="139"/>
      <c r="L31" s="139"/>
      <c r="M31" s="141"/>
      <c r="N31" s="89"/>
      <c r="O31" s="65">
        <f t="shared" si="2"/>
        <v>0</v>
      </c>
      <c r="P31" s="143">
        <f t="shared" si="3"/>
        <v>0</v>
      </c>
      <c r="Q31" s="65">
        <f t="shared" si="0"/>
        <v>0.27083333333333337</v>
      </c>
      <c r="R31" s="120" t="str">
        <f>IF(G31="","",IF(COUNT(SEARCH({"Inservice","Prof","PD"},G31)),TRUE,FALSE))</f>
        <v/>
      </c>
      <c r="S31" s="120" t="str">
        <f>IF(G31="","",IF(COUNT(SEARCH({"Parent","Conference","PT"},G31)),TRUE,FALSE))</f>
        <v/>
      </c>
      <c r="T31" s="72">
        <f t="shared" si="1"/>
        <v>1</v>
      </c>
      <c r="U31" s="72" t="str">
        <f>IF(OR(G31="Last Attendance Day for Seniors",U30="x"),x,"")</f>
        <v/>
      </c>
    </row>
    <row r="32" spans="2:23" ht="15.75" customHeight="1" x14ac:dyDescent="0.15">
      <c r="B32" s="84" t="s">
        <v>15</v>
      </c>
      <c r="C32" s="90">
        <v>42240</v>
      </c>
      <c r="D32" s="91">
        <v>0.35416666666666669</v>
      </c>
      <c r="E32" s="91">
        <v>0.14583333333333334</v>
      </c>
      <c r="F32" s="92">
        <v>30</v>
      </c>
      <c r="G32" s="87"/>
      <c r="H32" s="95"/>
      <c r="I32" s="91"/>
      <c r="J32" s="92"/>
      <c r="K32" s="139"/>
      <c r="L32" s="139"/>
      <c r="M32" s="141"/>
      <c r="N32" s="89"/>
      <c r="O32" s="65">
        <f t="shared" si="2"/>
        <v>0</v>
      </c>
      <c r="P32" s="143">
        <f t="shared" si="3"/>
        <v>0</v>
      </c>
      <c r="Q32" s="65">
        <f t="shared" si="0"/>
        <v>0.27083333333333337</v>
      </c>
      <c r="R32" s="120" t="str">
        <f>IF(G32="","",IF(COUNT(SEARCH({"Inservice","Prof","PD"},G32)),TRUE,FALSE))</f>
        <v/>
      </c>
      <c r="S32" s="120" t="str">
        <f>IF(G32="","",IF(COUNT(SEARCH({"Parent","Conference","PT"},G32)),TRUE,FALSE))</f>
        <v/>
      </c>
      <c r="T32" s="72">
        <f t="shared" si="1"/>
        <v>1</v>
      </c>
      <c r="U32" s="72" t="str">
        <f>IF(OR(G32="Last Attendance Day for Seniors",U31="x"),x,"")</f>
        <v/>
      </c>
    </row>
    <row r="33" spans="2:21" ht="15.75" customHeight="1" x14ac:dyDescent="0.15">
      <c r="B33" s="84" t="s">
        <v>67</v>
      </c>
      <c r="C33" s="90">
        <v>42241</v>
      </c>
      <c r="D33" s="91">
        <v>0.35416666666666669</v>
      </c>
      <c r="E33" s="91">
        <v>0.14583333333333334</v>
      </c>
      <c r="F33" s="92">
        <v>30</v>
      </c>
      <c r="G33" s="87" t="s">
        <v>88</v>
      </c>
      <c r="H33" s="91">
        <v>0.25</v>
      </c>
      <c r="I33" s="91">
        <v>0.35416666666666669</v>
      </c>
      <c r="J33" s="92"/>
      <c r="K33" s="139">
        <v>0.14583333333333334</v>
      </c>
      <c r="L33" s="139">
        <v>0.22916666666666666</v>
      </c>
      <c r="M33" s="141"/>
      <c r="N33" s="89"/>
      <c r="O33" s="65">
        <f t="shared" si="2"/>
        <v>8.3333333333333315E-2</v>
      </c>
      <c r="P33" s="143">
        <f t="shared" si="3"/>
        <v>0.10416666666666669</v>
      </c>
      <c r="Q33" s="65">
        <f t="shared" si="0"/>
        <v>0.27083333333333337</v>
      </c>
      <c r="R33" s="120" t="b">
        <f>IF(G33="","",IF(COUNT(SEARCH({"Inservice","Prof","PD"},G33)),TRUE,FALSE))</f>
        <v>1</v>
      </c>
      <c r="S33" s="120" t="b">
        <f>IF(G33="","",IF(COUNT(SEARCH({"Parent","Conference","PT"},G33)),TRUE,FALSE))</f>
        <v>1</v>
      </c>
      <c r="T33" s="72">
        <f t="shared" si="1"/>
        <v>1</v>
      </c>
      <c r="U33" s="72" t="str">
        <f>IF(OR(G33="Last Attendance Day for Seniors",U32="x"),x,"")</f>
        <v/>
      </c>
    </row>
    <row r="34" spans="2:21" ht="15.75" customHeight="1" x14ac:dyDescent="0.15">
      <c r="B34" s="84" t="s">
        <v>16</v>
      </c>
      <c r="C34" s="90">
        <v>42242</v>
      </c>
      <c r="D34" s="91"/>
      <c r="E34" s="91"/>
      <c r="F34" s="92"/>
      <c r="G34" s="87" t="s">
        <v>60</v>
      </c>
      <c r="H34" s="91"/>
      <c r="I34" s="91"/>
      <c r="J34" s="92"/>
      <c r="K34" s="139"/>
      <c r="L34" s="139"/>
      <c r="M34" s="141"/>
      <c r="N34" s="89"/>
      <c r="O34" s="65">
        <f t="shared" si="2"/>
        <v>0</v>
      </c>
      <c r="P34" s="143">
        <f t="shared" si="3"/>
        <v>0</v>
      </c>
      <c r="Q34" s="65">
        <f t="shared" si="0"/>
        <v>0</v>
      </c>
      <c r="R34" s="120" t="b">
        <f>IF(G34="","",IF(COUNT(SEARCH({"Inservice","Prof","PD"},G34)),TRUE,FALSE))</f>
        <v>0</v>
      </c>
      <c r="S34" s="120" t="b">
        <f>IF(G34="","",IF(COUNT(SEARCH({"Parent","Conference","PT"},G34)),TRUE,FALSE))</f>
        <v>0</v>
      </c>
      <c r="T34" s="72">
        <f t="shared" si="1"/>
        <v>0</v>
      </c>
      <c r="U34" s="72" t="str">
        <f>IF(OR(G34="Last Attendance Day for Seniors",U33="x"),x,"")</f>
        <v/>
      </c>
    </row>
    <row r="35" spans="2:21" ht="15.75" customHeight="1" x14ac:dyDescent="0.15">
      <c r="B35" s="84"/>
      <c r="C35" s="90"/>
      <c r="D35" s="91"/>
      <c r="E35" s="91"/>
      <c r="F35" s="92"/>
      <c r="G35" s="87"/>
      <c r="H35" s="91"/>
      <c r="I35" s="91"/>
      <c r="J35" s="92"/>
      <c r="K35" s="139"/>
      <c r="L35" s="139"/>
      <c r="M35" s="141"/>
      <c r="N35" s="89"/>
      <c r="O35" s="65">
        <f t="shared" si="2"/>
        <v>0</v>
      </c>
      <c r="P35" s="143">
        <f t="shared" si="3"/>
        <v>0</v>
      </c>
      <c r="Q35" s="65">
        <f t="shared" si="0"/>
        <v>0</v>
      </c>
      <c r="R35" s="120" t="str">
        <f>IF(G35="","",IF(COUNT(SEARCH({"Inservice","Prof","PD"},G35)),TRUE,FALSE))</f>
        <v/>
      </c>
      <c r="S35" s="120" t="str">
        <f>IF(G35="","",IF(COUNT(SEARCH({"Parent","Conference","PT"},G35)),TRUE,FALSE))</f>
        <v/>
      </c>
      <c r="T35" s="72">
        <f t="shared" si="1"/>
        <v>0</v>
      </c>
      <c r="U35" s="72" t="str">
        <f>IF(OR(G35="Last Attendance Day for Seniors",U34="x"),x,"")</f>
        <v/>
      </c>
    </row>
    <row r="36" spans="2:21" ht="15.75" customHeight="1" x14ac:dyDescent="0.15">
      <c r="B36" s="84"/>
      <c r="C36" s="90"/>
      <c r="D36" s="91"/>
      <c r="E36" s="91"/>
      <c r="F36" s="92"/>
      <c r="G36" s="87"/>
      <c r="H36" s="91"/>
      <c r="I36" s="91"/>
      <c r="J36" s="92"/>
      <c r="K36" s="139"/>
      <c r="L36" s="139"/>
      <c r="M36" s="141"/>
      <c r="N36" s="89"/>
      <c r="O36" s="65">
        <f t="shared" si="2"/>
        <v>0</v>
      </c>
      <c r="P36" s="143">
        <f t="shared" si="3"/>
        <v>0</v>
      </c>
      <c r="Q36" s="65">
        <f t="shared" si="0"/>
        <v>0</v>
      </c>
      <c r="R36" s="120" t="str">
        <f>IF(G36="","",IF(COUNT(SEARCH({"Inservice","Prof","PD"},G36)),TRUE,FALSE))</f>
        <v/>
      </c>
      <c r="S36" s="120" t="str">
        <f>IF(G36="","",IF(COUNT(SEARCH({"Parent","Conference","PT"},G36)),TRUE,FALSE))</f>
        <v/>
      </c>
      <c r="T36" s="72">
        <f t="shared" si="1"/>
        <v>0</v>
      </c>
      <c r="U36" s="72" t="str">
        <f>IF(OR(G36="Last Attendance Day for Seniors",U35="x"),x,"")</f>
        <v/>
      </c>
    </row>
    <row r="37" spans="2:21" ht="15.75" customHeight="1" x14ac:dyDescent="0.15">
      <c r="B37" s="84" t="s">
        <v>13</v>
      </c>
      <c r="C37" s="90">
        <v>42245</v>
      </c>
      <c r="D37" s="91">
        <v>0.35416666666666669</v>
      </c>
      <c r="E37" s="91">
        <v>0.14583333333333334</v>
      </c>
      <c r="F37" s="92">
        <v>30</v>
      </c>
      <c r="G37" s="87"/>
      <c r="H37" s="91"/>
      <c r="I37" s="91"/>
      <c r="J37" s="92"/>
      <c r="K37" s="139"/>
      <c r="L37" s="139"/>
      <c r="M37" s="141"/>
      <c r="N37" s="89"/>
      <c r="O37" s="65">
        <f t="shared" si="2"/>
        <v>0</v>
      </c>
      <c r="P37" s="143">
        <f t="shared" si="3"/>
        <v>0</v>
      </c>
      <c r="Q37" s="65">
        <f t="shared" si="0"/>
        <v>0.27083333333333337</v>
      </c>
      <c r="R37" s="120" t="str">
        <f>IF(G37="","",IF(COUNT(SEARCH({"Inservice","Prof","PD"},G37)),TRUE,FALSE))</f>
        <v/>
      </c>
      <c r="S37" s="120" t="str">
        <f>IF(G37="","",IF(COUNT(SEARCH({"Parent","Conference","PT"},G37)),TRUE,FALSE))</f>
        <v/>
      </c>
      <c r="T37" s="72">
        <f t="shared" si="1"/>
        <v>1</v>
      </c>
      <c r="U37" s="72" t="str">
        <f>IF(OR(G37="Last Attendance Day for Seniors",U36="x"),x,"")</f>
        <v/>
      </c>
    </row>
    <row r="38" spans="2:21" ht="15.75" customHeight="1" x14ac:dyDescent="0.15">
      <c r="B38" s="84" t="s">
        <v>14</v>
      </c>
      <c r="C38" s="90">
        <v>42246</v>
      </c>
      <c r="D38" s="91">
        <v>0.35416666666666669</v>
      </c>
      <c r="E38" s="91">
        <v>0.14583333333333334</v>
      </c>
      <c r="F38" s="92">
        <v>30</v>
      </c>
      <c r="G38" s="87"/>
      <c r="H38" s="91"/>
      <c r="I38" s="91"/>
      <c r="J38" s="92"/>
      <c r="K38" s="139"/>
      <c r="L38" s="139"/>
      <c r="M38" s="141"/>
      <c r="N38" s="89"/>
      <c r="O38" s="65">
        <f t="shared" si="2"/>
        <v>0</v>
      </c>
      <c r="P38" s="143">
        <f t="shared" si="3"/>
        <v>0</v>
      </c>
      <c r="Q38" s="65">
        <f t="shared" si="0"/>
        <v>0.27083333333333337</v>
      </c>
      <c r="R38" s="120" t="str">
        <f>IF(G38="","",IF(COUNT(SEARCH({"Inservice","Prof","PD"},G38)),TRUE,FALSE))</f>
        <v/>
      </c>
      <c r="S38" s="120" t="str">
        <f>IF(G38="","",IF(COUNT(SEARCH({"Parent","Conference","PT"},G38)),TRUE,FALSE))</f>
        <v/>
      </c>
      <c r="T38" s="72">
        <f t="shared" si="1"/>
        <v>1</v>
      </c>
      <c r="U38" s="72" t="str">
        <f>IF(OR(G38="Last Attendance Day for Seniors",U37="x"),x,"")</f>
        <v/>
      </c>
    </row>
    <row r="39" spans="2:21" ht="15.75" customHeight="1" x14ac:dyDescent="0.15">
      <c r="B39" s="84" t="s">
        <v>15</v>
      </c>
      <c r="C39" s="90">
        <v>42247</v>
      </c>
      <c r="D39" s="91">
        <v>0.35416666666666669</v>
      </c>
      <c r="E39" s="91">
        <v>0.14583333333333334</v>
      </c>
      <c r="F39" s="92">
        <v>30</v>
      </c>
      <c r="G39" s="87"/>
      <c r="H39" s="91"/>
      <c r="I39" s="91"/>
      <c r="J39" s="92"/>
      <c r="K39" s="139"/>
      <c r="L39" s="139"/>
      <c r="M39" s="141"/>
      <c r="N39" s="89"/>
      <c r="O39" s="65">
        <f t="shared" si="2"/>
        <v>0</v>
      </c>
      <c r="P39" s="143">
        <f t="shared" si="3"/>
        <v>0</v>
      </c>
      <c r="Q39" s="65">
        <f t="shared" si="0"/>
        <v>0.27083333333333337</v>
      </c>
      <c r="R39" s="120" t="str">
        <f>IF(G39="","",IF(COUNT(SEARCH({"Inservice","Prof","PD"},G39)),TRUE,FALSE))</f>
        <v/>
      </c>
      <c r="S39" s="120" t="str">
        <f>IF(G39="","",IF(COUNT(SEARCH({"Parent","Conference","PT"},G39)),TRUE,FALSE))</f>
        <v/>
      </c>
      <c r="T39" s="72">
        <f t="shared" si="1"/>
        <v>1</v>
      </c>
      <c r="U39" s="72" t="str">
        <f>IF(OR(G39="Last Attendance Day for Seniors",U38="x"),x,"")</f>
        <v/>
      </c>
    </row>
    <row r="40" spans="2:21" ht="3" customHeight="1" x14ac:dyDescent="0.15">
      <c r="B40" s="24"/>
      <c r="C40" s="11"/>
      <c r="D40" s="12"/>
      <c r="E40" s="12"/>
      <c r="F40" s="13"/>
      <c r="G40" s="11"/>
      <c r="H40" s="12"/>
      <c r="I40" s="12"/>
      <c r="J40" s="12"/>
      <c r="K40" s="12"/>
      <c r="L40" s="12"/>
      <c r="M40" s="12"/>
      <c r="N40" s="13"/>
      <c r="O40" s="13"/>
      <c r="P40" s="13"/>
      <c r="Q40" s="11"/>
      <c r="R40" s="63"/>
      <c r="S40" s="63"/>
      <c r="T40" s="63"/>
      <c r="U40" s="63"/>
    </row>
    <row r="41" spans="2:21" ht="15.75" customHeight="1" x14ac:dyDescent="0.15">
      <c r="B41" s="97" t="s">
        <v>17</v>
      </c>
      <c r="C41" s="98"/>
      <c r="D41" s="99"/>
      <c r="E41" s="100">
        <f>COUNT(E9:E39)</f>
        <v>14</v>
      </c>
      <c r="F41" s="101"/>
      <c r="G41" s="102" t="s">
        <v>58</v>
      </c>
      <c r="H41" s="12"/>
      <c r="I41" s="12"/>
      <c r="J41" s="12"/>
      <c r="K41" s="12"/>
      <c r="L41" s="12"/>
      <c r="M41" s="12"/>
      <c r="N41" s="13"/>
      <c r="O41" s="93">
        <f>SUM(O9:O39)*0.5</f>
        <v>0.27083333333333331</v>
      </c>
      <c r="P41" s="93">
        <f t="shared" ref="P41:Q41" si="4">SUM(P9:P39)</f>
        <v>0.25000000000000006</v>
      </c>
      <c r="Q41" s="93">
        <f t="shared" si="4"/>
        <v>3.7083333333333348</v>
      </c>
      <c r="R41" s="71"/>
      <c r="S41" s="71"/>
      <c r="T41" s="71"/>
    </row>
    <row r="42" spans="2:21" ht="15.75" customHeight="1" x14ac:dyDescent="0.15">
      <c r="B42" s="78" t="s">
        <v>46</v>
      </c>
      <c r="C42" s="78"/>
      <c r="D42" s="103"/>
      <c r="E42" s="103"/>
      <c r="F42" s="104">
        <f>COUNTIF(T9:T39,1)</f>
        <v>17</v>
      </c>
      <c r="G42" s="79" t="s">
        <v>18</v>
      </c>
      <c r="H42" s="76"/>
      <c r="I42" s="76"/>
      <c r="J42" s="76"/>
      <c r="K42" s="76"/>
      <c r="L42" s="76"/>
      <c r="M42" s="76"/>
      <c r="N42" s="77">
        <f>SUM(N9:N39)</f>
        <v>7</v>
      </c>
      <c r="O42" s="77">
        <f>O41*1440/60</f>
        <v>6.5</v>
      </c>
      <c r="P42" s="77">
        <f t="shared" ref="P42:Q42" si="5">P41*1440/60</f>
        <v>6.0000000000000009</v>
      </c>
      <c r="Q42" s="77">
        <f t="shared" si="5"/>
        <v>89.000000000000028</v>
      </c>
      <c r="R42" s="1"/>
      <c r="S42" s="1"/>
      <c r="T42" s="1"/>
    </row>
    <row r="43" spans="2:21" ht="15.75" customHeight="1" x14ac:dyDescent="0.15">
      <c r="B43" s="84"/>
      <c r="C43" s="87"/>
      <c r="D43" s="88"/>
      <c r="E43" s="88"/>
      <c r="F43" s="89"/>
      <c r="G43" s="97"/>
      <c r="H43" s="88"/>
      <c r="I43" s="88"/>
      <c r="J43" s="88"/>
      <c r="K43" s="88"/>
      <c r="L43" s="88"/>
      <c r="M43" s="88"/>
      <c r="N43" s="89"/>
      <c r="O43" s="89"/>
      <c r="P43" s="89"/>
      <c r="Q43" s="87"/>
    </row>
    <row r="44" spans="2:21" ht="15.75" customHeight="1" x14ac:dyDescent="0.2">
      <c r="B44" s="157" t="s">
        <v>0</v>
      </c>
      <c r="C44" s="158"/>
      <c r="D44" s="158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"/>
      <c r="S44" s="1"/>
      <c r="T44" s="1"/>
    </row>
    <row r="45" spans="2:21" ht="15.75" customHeight="1" x14ac:dyDescent="0.2">
      <c r="B45" s="174">
        <v>1</v>
      </c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"/>
      <c r="S45" s="1"/>
      <c r="T45" s="1"/>
    </row>
    <row r="46" spans="2:21" ht="15.75" customHeight="1" x14ac:dyDescent="0.15">
      <c r="B46" s="1"/>
      <c r="C46" s="1"/>
      <c r="D46" s="2"/>
      <c r="E46" s="2"/>
      <c r="F46" s="3"/>
      <c r="G46" s="1"/>
      <c r="P46" s="3"/>
      <c r="Q46" s="1"/>
    </row>
    <row r="47" spans="2:21" ht="15.75" customHeight="1" x14ac:dyDescent="0.2">
      <c r="B47" s="19" t="s">
        <v>20</v>
      </c>
      <c r="D47" s="159" t="s">
        <v>2</v>
      </c>
      <c r="E47" s="160"/>
      <c r="N47" s="56" t="s">
        <v>66</v>
      </c>
      <c r="O47" s="176"/>
      <c r="P47" s="177"/>
      <c r="Q47" s="177"/>
    </row>
    <row r="48" spans="2:21" ht="15.75" customHeight="1" x14ac:dyDescent="0.15">
      <c r="R48" s="22"/>
      <c r="S48" s="22"/>
      <c r="T48" s="22"/>
    </row>
    <row r="49" spans="1:23" ht="23.25" x14ac:dyDescent="0.2">
      <c r="B49" s="58"/>
      <c r="C49" s="58"/>
      <c r="D49" s="152" t="s">
        <v>3</v>
      </c>
      <c r="E49" s="153"/>
      <c r="F49" s="59" t="s">
        <v>56</v>
      </c>
      <c r="G49" s="154" t="s">
        <v>53</v>
      </c>
      <c r="H49" s="155"/>
      <c r="I49" s="156"/>
      <c r="J49" s="131" t="s">
        <v>75</v>
      </c>
      <c r="K49" s="133" t="s">
        <v>4</v>
      </c>
      <c r="L49" s="134"/>
      <c r="M49" s="135" t="s">
        <v>75</v>
      </c>
      <c r="N49" s="59" t="s">
        <v>54</v>
      </c>
      <c r="O49" s="59" t="s">
        <v>4</v>
      </c>
      <c r="P49" s="59" t="s">
        <v>5</v>
      </c>
      <c r="Q49" s="60" t="s">
        <v>6</v>
      </c>
      <c r="R49" s="22"/>
      <c r="S49" s="22"/>
      <c r="T49" s="22"/>
    </row>
    <row r="50" spans="1:23" ht="15.75" customHeight="1" x14ac:dyDescent="0.15">
      <c r="B50" s="8" t="s">
        <v>7</v>
      </c>
      <c r="C50" s="8" t="s">
        <v>8</v>
      </c>
      <c r="D50" s="9" t="s">
        <v>9</v>
      </c>
      <c r="E50" s="9" t="s">
        <v>10</v>
      </c>
      <c r="F50" s="10" t="s">
        <v>55</v>
      </c>
      <c r="G50" s="8" t="s">
        <v>11</v>
      </c>
      <c r="H50" s="9" t="s">
        <v>9</v>
      </c>
      <c r="I50" s="9" t="s">
        <v>10</v>
      </c>
      <c r="J50" s="132" t="s">
        <v>55</v>
      </c>
      <c r="K50" s="136" t="s">
        <v>9</v>
      </c>
      <c r="L50" s="137" t="s">
        <v>10</v>
      </c>
      <c r="M50" s="138" t="s">
        <v>55</v>
      </c>
      <c r="N50" s="10" t="s">
        <v>12</v>
      </c>
      <c r="O50" s="10" t="s">
        <v>55</v>
      </c>
      <c r="P50" s="10" t="s">
        <v>55</v>
      </c>
      <c r="Q50" s="8" t="s">
        <v>55</v>
      </c>
    </row>
    <row r="51" spans="1:23" ht="3" customHeight="1" x14ac:dyDescent="0.15">
      <c r="B51" s="11"/>
      <c r="C51" s="11"/>
      <c r="D51" s="12"/>
      <c r="E51" s="12"/>
      <c r="F51" s="13"/>
      <c r="G51" s="11"/>
      <c r="H51" s="12"/>
      <c r="I51" s="12"/>
      <c r="J51" s="12"/>
      <c r="K51" s="12"/>
      <c r="L51" s="12"/>
      <c r="M51" s="12"/>
      <c r="N51" s="13"/>
      <c r="O51" s="13"/>
      <c r="P51" s="13"/>
      <c r="Q51" s="11"/>
      <c r="R51" s="63"/>
      <c r="S51" s="63"/>
      <c r="T51" s="63"/>
      <c r="U51" s="63"/>
    </row>
    <row r="52" spans="1:23" ht="15.75" customHeight="1" x14ac:dyDescent="0.15">
      <c r="A52" s="4">
        <v>801</v>
      </c>
      <c r="B52" s="8" t="str">
        <f>IF(ISNA(IF($B$45=3,IF(VLOOKUP(A52,Calendar!$A$3:$G$368,7,FALSE)="S", "", VLOOKUP(A52,Calendar!$A$3:$G$368,7,FALSE)),IF(VLOOKUP(A52,Calendar!$A$3:$G$368,4,FALSE)="S", "", VLOOKUP(A52,Calendar!$A$3:$G$368,4,FALSE)))),"",IF($B$45=3,IF(VLOOKUP(A52,Calendar!$A$3:$G$368,7,FALSE)="S", "", VLOOKUP(A52,Calendar!$A$3:$G$368,7,FALSE)),IF(VLOOKUP(A52,Calendar!$A$3:$G$368,4,FALSE)="S", "", VLOOKUP(A52,Calendar!$A$3:$G$368,4,FALSE))))</f>
        <v>T</v>
      </c>
      <c r="C52" s="35">
        <f>IF($B$45=3,IF(B52="","",VLOOKUP(A52,Calendar!$A$3:$G$368,5,FALSE)),IF(B52="","",VLOOKUP(A52,Calendar!$A$3:$G$368,2,FALSE)))</f>
        <v>42948</v>
      </c>
      <c r="D52" s="107"/>
      <c r="E52" s="107"/>
      <c r="F52" s="108"/>
      <c r="G52" s="109"/>
      <c r="H52" s="107"/>
      <c r="I52" s="107"/>
      <c r="J52" s="108"/>
      <c r="K52" s="145"/>
      <c r="L52" s="145"/>
      <c r="M52" s="146"/>
      <c r="N52" s="110"/>
      <c r="O52" s="65">
        <f>IF(R52=FALSE, 0, IF(K52&gt;L52,(L52+0.5)-K52-(M52/1440),L52-K52-(M52/1440)))</f>
        <v>0</v>
      </c>
      <c r="P52" s="143">
        <f>IF(S52=FALSE, 0, IF(H52&gt;I52,(I52+0.5)-H52-(J52/1440),I52-H52-(J52/1440)))</f>
        <v>0</v>
      </c>
      <c r="Q52" s="65">
        <f t="shared" ref="Q52:Q82" si="6">IF(D52&gt;E52,(E52+0.5)-D52-(F52/1440),E52-D52-(F52/1440))</f>
        <v>0</v>
      </c>
      <c r="R52" s="120" t="str">
        <f>IF(G52="","",IF(COUNT(SEARCH({"Inservice","Prof","PD"},G52)),TRUE,FALSE))</f>
        <v/>
      </c>
      <c r="S52" s="120" t="str">
        <f>IF(G52="","",IF(COUNT(SEARCH({"Parent","Conference","PT"},G52)),TRUE,FALSE))</f>
        <v/>
      </c>
      <c r="T52" s="72">
        <f t="shared" ref="T52:T82" si="7">IF(OR(N52&lt;&gt;"",O52&lt;&gt;0,P52&lt;&gt;0,Q52&lt;&gt;0),1,0)</f>
        <v>0</v>
      </c>
      <c r="U52" s="72" t="str">
        <f>IF(OR(G52="Last Attendance Day for Seniors",U51="x"),x,"")</f>
        <v/>
      </c>
    </row>
    <row r="53" spans="1:23" ht="15.75" customHeight="1" x14ac:dyDescent="0.15">
      <c r="A53" s="4">
        <v>802</v>
      </c>
      <c r="B53" s="8" t="str">
        <f>IF(ISNA(IF($B$45=3,IF(VLOOKUP(A53,Calendar!$A$3:$G$368,7,FALSE)="S", "", VLOOKUP(A53,Calendar!$A$3:$G$368,7,FALSE)),IF(VLOOKUP(A53,Calendar!$A$3:$G$368,4,FALSE)="S", "", VLOOKUP(A53,Calendar!$A$3:$G$368,4,FALSE)))),"",IF($B$45=3,IF(VLOOKUP(A53,Calendar!$A$3:$G$368,7,FALSE)="S", "", VLOOKUP(A53,Calendar!$A$3:$G$368,7,FALSE)),IF(VLOOKUP(A53,Calendar!$A$3:$G$368,4,FALSE)="S", "", VLOOKUP(A53,Calendar!$A$3:$G$368,4,FALSE))))</f>
        <v>W</v>
      </c>
      <c r="C53" s="35">
        <f>IF($B$45=3,IF(B53="","",VLOOKUP(A53,Calendar!$A$3:$G$368,5,FALSE)),IF(B53="","",VLOOKUP(A53,Calendar!$A$3:$G$368,2,FALSE)))</f>
        <v>42949</v>
      </c>
      <c r="D53" s="107"/>
      <c r="E53" s="107"/>
      <c r="F53" s="108"/>
      <c r="G53" s="109"/>
      <c r="H53" s="107"/>
      <c r="I53" s="107"/>
      <c r="J53" s="108"/>
      <c r="K53" s="145"/>
      <c r="L53" s="145"/>
      <c r="M53" s="146"/>
      <c r="N53" s="110"/>
      <c r="O53" s="65">
        <f t="shared" ref="O53:O82" si="8">IF(R53=FALSE, 0, IF(K53&gt;L53,(L53+0.5)-K53-(M53/1440),L53-K53-(M53/1440)))</f>
        <v>0</v>
      </c>
      <c r="P53" s="143">
        <f t="shared" ref="P53:P82" si="9">IF(S53=FALSE, 0, IF(H53&gt;I53,(I53+0.5)-H53-(J53/1440),I53-H53-(J53/1440)))</f>
        <v>0</v>
      </c>
      <c r="Q53" s="65">
        <f t="shared" si="6"/>
        <v>0</v>
      </c>
      <c r="R53" s="120" t="str">
        <f>IF(G53="","",IF(COUNT(SEARCH({"Inservice","Prof","PD"},G53)),TRUE,FALSE))</f>
        <v/>
      </c>
      <c r="S53" s="120" t="str">
        <f>IF(G53="","",IF(COUNT(SEARCH({"Parent","Conference","PT"},G53)),TRUE,FALSE))</f>
        <v/>
      </c>
      <c r="T53" s="72">
        <f t="shared" si="7"/>
        <v>0</v>
      </c>
      <c r="U53" s="72" t="str">
        <f>IF(OR(G53="Last Attendance Day for Seniors",U52="x"),x,"")</f>
        <v/>
      </c>
    </row>
    <row r="54" spans="1:23" s="19" customFormat="1" ht="15.75" customHeight="1" x14ac:dyDescent="0.15">
      <c r="A54" s="4">
        <v>803</v>
      </c>
      <c r="B54" s="8" t="str">
        <f>IF(ISNA(IF($B$45=3,IF(VLOOKUP(A54,Calendar!$A$3:$G$368,7,FALSE)="S", "", VLOOKUP(A54,Calendar!$A$3:$G$368,7,FALSE)),IF(VLOOKUP(A54,Calendar!$A$3:$G$368,4,FALSE)="S", "", VLOOKUP(A54,Calendar!$A$3:$G$368,4,FALSE)))),"",IF($B$45=3,IF(VLOOKUP(A54,Calendar!$A$3:$G$368,7,FALSE)="S", "", VLOOKUP(A54,Calendar!$A$3:$G$368,7,FALSE)),IF(VLOOKUP(A54,Calendar!$A$3:$G$368,4,FALSE)="S", "", VLOOKUP(A54,Calendar!$A$3:$G$368,4,FALSE))))</f>
        <v>R</v>
      </c>
      <c r="C54" s="35">
        <f>IF($B$45=3,IF(B54="","",VLOOKUP(A54,Calendar!$A$3:$G$368,5,FALSE)),IF(B54="","",VLOOKUP(A54,Calendar!$A$3:$G$368,2,FALSE)))</f>
        <v>42950</v>
      </c>
      <c r="D54" s="107"/>
      <c r="E54" s="107"/>
      <c r="F54" s="108"/>
      <c r="G54" s="109"/>
      <c r="H54" s="107"/>
      <c r="I54" s="107"/>
      <c r="J54" s="108"/>
      <c r="K54" s="145"/>
      <c r="L54" s="145"/>
      <c r="M54" s="146"/>
      <c r="N54" s="110"/>
      <c r="O54" s="65">
        <f t="shared" si="8"/>
        <v>0</v>
      </c>
      <c r="P54" s="143">
        <f t="shared" si="9"/>
        <v>0</v>
      </c>
      <c r="Q54" s="65">
        <f>IF(D54&gt;E54,(E54+0.5)-D54-(F54/1440),E54-D54-(F54/1440))</f>
        <v>0</v>
      </c>
      <c r="R54" s="120" t="str">
        <f>IF(G54="","",IF(COUNT(SEARCH({"Inservice","Prof","PD"},G54)),TRUE,FALSE))</f>
        <v/>
      </c>
      <c r="S54" s="120" t="str">
        <f>IF(G54="","",IF(COUNT(SEARCH({"Parent","Conference","PT"},G54)),TRUE,FALSE))</f>
        <v/>
      </c>
      <c r="T54" s="72">
        <f t="shared" si="7"/>
        <v>0</v>
      </c>
      <c r="U54" s="72" t="str">
        <f>IF(OR(G54="Last Attendance Day for Seniors",U53="x"),x,"")</f>
        <v/>
      </c>
      <c r="W54" s="4"/>
    </row>
    <row r="55" spans="1:23" ht="15.75" customHeight="1" x14ac:dyDescent="0.15">
      <c r="A55" s="4">
        <v>804</v>
      </c>
      <c r="B55" s="8" t="str">
        <f>IF(ISNA(IF($B$45=3,IF(VLOOKUP(A55,Calendar!$A$3:$G$368,7,FALSE)="S", "", VLOOKUP(A55,Calendar!$A$3:$G$368,7,FALSE)),IF(VLOOKUP(A55,Calendar!$A$3:$G$368,4,FALSE)="S", "", VLOOKUP(A55,Calendar!$A$3:$G$368,4,FALSE)))),"",IF($B$45=3,IF(VLOOKUP(A55,Calendar!$A$3:$G$368,7,FALSE)="S", "", VLOOKUP(A55,Calendar!$A$3:$G$368,7,FALSE)),IF(VLOOKUP(A55,Calendar!$A$3:$G$368,4,FALSE)="S", "", VLOOKUP(A55,Calendar!$A$3:$G$368,4,FALSE))))</f>
        <v>F</v>
      </c>
      <c r="C55" s="35">
        <f>IF($B$45=3,IF(B55="","",VLOOKUP(A55,Calendar!$A$3:$G$368,5,FALSE)),IF(B55="","",VLOOKUP(A55,Calendar!$A$3:$G$368,2,FALSE)))</f>
        <v>42951</v>
      </c>
      <c r="D55" s="107"/>
      <c r="E55" s="107"/>
      <c r="F55" s="108"/>
      <c r="G55" s="109"/>
      <c r="H55" s="111"/>
      <c r="I55" s="111"/>
      <c r="J55" s="108"/>
      <c r="K55" s="145"/>
      <c r="L55" s="145"/>
      <c r="M55" s="146"/>
      <c r="N55" s="110"/>
      <c r="O55" s="65">
        <f t="shared" si="8"/>
        <v>0</v>
      </c>
      <c r="P55" s="143">
        <f t="shared" si="9"/>
        <v>0</v>
      </c>
      <c r="Q55" s="65">
        <f t="shared" si="6"/>
        <v>0</v>
      </c>
      <c r="R55" s="120" t="str">
        <f>IF(G55="","",IF(COUNT(SEARCH({"Inservice","Prof","PD"},G55)),TRUE,FALSE))</f>
        <v/>
      </c>
      <c r="S55" s="120" t="str">
        <f>IF(G55="","",IF(COUNT(SEARCH({"Parent","Conference","PT"},G55)),TRUE,FALSE))</f>
        <v/>
      </c>
      <c r="T55" s="72">
        <f t="shared" si="7"/>
        <v>0</v>
      </c>
      <c r="U55" s="72" t="str">
        <f>IF(OR(G55="Last Attendance Day for Seniors",U54="x"),x,"")</f>
        <v/>
      </c>
    </row>
    <row r="56" spans="1:23" ht="15.75" customHeight="1" x14ac:dyDescent="0.15">
      <c r="A56" s="4">
        <v>805</v>
      </c>
      <c r="B56" s="8" t="str">
        <f>IF(ISNA(IF($B$45=3,IF(VLOOKUP(A56,Calendar!$A$3:$G$368,7,FALSE)="S", "", VLOOKUP(A56,Calendar!$A$3:$G$368,7,FALSE)),IF(VLOOKUP(A56,Calendar!$A$3:$G$368,4,FALSE)="S", "", VLOOKUP(A56,Calendar!$A$3:$G$368,4,FALSE)))),"",IF($B$45=3,IF(VLOOKUP(A56,Calendar!$A$3:$G$368,7,FALSE)="S", "", VLOOKUP(A56,Calendar!$A$3:$G$368,7,FALSE)),IF(VLOOKUP(A56,Calendar!$A$3:$G$368,4,FALSE)="S", "", VLOOKUP(A56,Calendar!$A$3:$G$368,4,FALSE))))</f>
        <v/>
      </c>
      <c r="C56" s="35" t="str">
        <f>IF($B$45=3,IF(B56="","",VLOOKUP(A56,Calendar!$A$3:$G$368,5,FALSE)),IF(B56="","",VLOOKUP(A56,Calendar!$A$3:$G$368,2,FALSE)))</f>
        <v/>
      </c>
      <c r="D56" s="107"/>
      <c r="E56" s="107"/>
      <c r="F56" s="108"/>
      <c r="G56" s="109"/>
      <c r="H56" s="107"/>
      <c r="I56" s="107"/>
      <c r="J56" s="108"/>
      <c r="K56" s="145"/>
      <c r="L56" s="145"/>
      <c r="M56" s="146"/>
      <c r="N56" s="110"/>
      <c r="O56" s="65">
        <f t="shared" si="8"/>
        <v>0</v>
      </c>
      <c r="P56" s="143">
        <f t="shared" si="9"/>
        <v>0</v>
      </c>
      <c r="Q56" s="65">
        <f t="shared" si="6"/>
        <v>0</v>
      </c>
      <c r="R56" s="120" t="str">
        <f>IF(G56="","",IF(COUNT(SEARCH({"Inservice","Prof","PD"},G56)),TRUE,FALSE))</f>
        <v/>
      </c>
      <c r="S56" s="120" t="str">
        <f>IF(G56="","",IF(COUNT(SEARCH({"Parent","Conference","PT"},G56)),TRUE,FALSE))</f>
        <v/>
      </c>
      <c r="T56" s="72">
        <f t="shared" si="7"/>
        <v>0</v>
      </c>
      <c r="U56" s="72" t="str">
        <f>IF(OR(G56="Last Attendance Day for Seniors",U55="x"),x,"")</f>
        <v/>
      </c>
    </row>
    <row r="57" spans="1:23" ht="15.75" customHeight="1" x14ac:dyDescent="0.15">
      <c r="A57" s="4">
        <v>806</v>
      </c>
      <c r="B57" s="8" t="str">
        <f>IF(ISNA(IF($B$45=3,IF(VLOOKUP(A57,Calendar!$A$3:$G$368,7,FALSE)="S", "", VLOOKUP(A57,Calendar!$A$3:$G$368,7,FALSE)),IF(VLOOKUP(A57,Calendar!$A$3:$G$368,4,FALSE)="S", "", VLOOKUP(A57,Calendar!$A$3:$G$368,4,FALSE)))),"",IF($B$45=3,IF(VLOOKUP(A57,Calendar!$A$3:$G$368,7,FALSE)="S", "", VLOOKUP(A57,Calendar!$A$3:$G$368,7,FALSE)),IF(VLOOKUP(A57,Calendar!$A$3:$G$368,4,FALSE)="S", "", VLOOKUP(A57,Calendar!$A$3:$G$368,4,FALSE))))</f>
        <v/>
      </c>
      <c r="C57" s="35" t="str">
        <f>IF($B$45=3,IF(B57="","",VLOOKUP(A57,Calendar!$A$3:$G$368,5,FALSE)),IF(B57="","",VLOOKUP(A57,Calendar!$A$3:$G$368,2,FALSE)))</f>
        <v/>
      </c>
      <c r="D57" s="107"/>
      <c r="E57" s="107"/>
      <c r="F57" s="108"/>
      <c r="G57" s="109"/>
      <c r="H57" s="107"/>
      <c r="I57" s="107"/>
      <c r="J57" s="108"/>
      <c r="K57" s="145"/>
      <c r="L57" s="145"/>
      <c r="M57" s="146"/>
      <c r="N57" s="110"/>
      <c r="O57" s="65">
        <f t="shared" si="8"/>
        <v>0</v>
      </c>
      <c r="P57" s="143">
        <f t="shared" si="9"/>
        <v>0</v>
      </c>
      <c r="Q57" s="65">
        <f t="shared" si="6"/>
        <v>0</v>
      </c>
      <c r="R57" s="120" t="str">
        <f>IF(G57="","",IF(COUNT(SEARCH({"Inservice","Prof","PD"},G57)),TRUE,FALSE))</f>
        <v/>
      </c>
      <c r="S57" s="120" t="str">
        <f>IF(G57="","",IF(COUNT(SEARCH({"Parent","Conference","PT"},G57)),TRUE,FALSE))</f>
        <v/>
      </c>
      <c r="T57" s="72">
        <f t="shared" si="7"/>
        <v>0</v>
      </c>
      <c r="U57" s="72" t="str">
        <f>IF(OR(G57="Last Attendance Day for Seniors",U56="x"),x,"")</f>
        <v/>
      </c>
    </row>
    <row r="58" spans="1:23" ht="15.75" customHeight="1" x14ac:dyDescent="0.15">
      <c r="A58" s="4">
        <v>807</v>
      </c>
      <c r="B58" s="8" t="str">
        <f>IF(ISNA(IF($B$45=3,IF(VLOOKUP(A58,Calendar!$A$3:$G$368,7,FALSE)="S", "", VLOOKUP(A58,Calendar!$A$3:$G$368,7,FALSE)),IF(VLOOKUP(A58,Calendar!$A$3:$G$368,4,FALSE)="S", "", VLOOKUP(A58,Calendar!$A$3:$G$368,4,FALSE)))),"",IF($B$45=3,IF(VLOOKUP(A58,Calendar!$A$3:$G$368,7,FALSE)="S", "", VLOOKUP(A58,Calendar!$A$3:$G$368,7,FALSE)),IF(VLOOKUP(A58,Calendar!$A$3:$G$368,4,FALSE)="S", "", VLOOKUP(A58,Calendar!$A$3:$G$368,4,FALSE))))</f>
        <v>M</v>
      </c>
      <c r="C58" s="35">
        <f>IF($B$45=3,IF(B58="","",VLOOKUP(A58,Calendar!$A$3:$G$368,5,FALSE)),IF(B58="","",VLOOKUP(A58,Calendar!$A$3:$G$368,2,FALSE)))</f>
        <v>42954</v>
      </c>
      <c r="D58" s="107"/>
      <c r="E58" s="107"/>
      <c r="F58" s="108"/>
      <c r="G58" s="109"/>
      <c r="H58" s="107"/>
      <c r="I58" s="107"/>
      <c r="J58" s="108"/>
      <c r="K58" s="145"/>
      <c r="L58" s="145"/>
      <c r="M58" s="146"/>
      <c r="N58" s="110"/>
      <c r="O58" s="65">
        <f t="shared" si="8"/>
        <v>0</v>
      </c>
      <c r="P58" s="143">
        <f t="shared" si="9"/>
        <v>0</v>
      </c>
      <c r="Q58" s="65">
        <f t="shared" si="6"/>
        <v>0</v>
      </c>
      <c r="R58" s="120" t="str">
        <f>IF(G58="","",IF(COUNT(SEARCH({"Inservice","Prof","PD"},G58)),TRUE,FALSE))</f>
        <v/>
      </c>
      <c r="S58" s="120" t="str">
        <f>IF(G58="","",IF(COUNT(SEARCH({"Parent","Conference","PT"},G58)),TRUE,FALSE))</f>
        <v/>
      </c>
      <c r="T58" s="72">
        <f t="shared" si="7"/>
        <v>0</v>
      </c>
      <c r="U58" s="72" t="str">
        <f>IF(OR(G58="Last Attendance Day for Seniors",U57="x"),x,"")</f>
        <v/>
      </c>
    </row>
    <row r="59" spans="1:23" ht="15.75" customHeight="1" x14ac:dyDescent="0.15">
      <c r="A59" s="4">
        <v>808</v>
      </c>
      <c r="B59" s="8" t="str">
        <f>IF(ISNA(IF($B$45=3,IF(VLOOKUP(A59,Calendar!$A$3:$G$368,7,FALSE)="S", "", VLOOKUP(A59,Calendar!$A$3:$G$368,7,FALSE)),IF(VLOOKUP(A59,Calendar!$A$3:$G$368,4,FALSE)="S", "", VLOOKUP(A59,Calendar!$A$3:$G$368,4,FALSE)))),"",IF($B$45=3,IF(VLOOKUP(A59,Calendar!$A$3:$G$368,7,FALSE)="S", "", VLOOKUP(A59,Calendar!$A$3:$G$368,7,FALSE)),IF(VLOOKUP(A59,Calendar!$A$3:$G$368,4,FALSE)="S", "", VLOOKUP(A59,Calendar!$A$3:$G$368,4,FALSE))))</f>
        <v>T</v>
      </c>
      <c r="C59" s="35">
        <f>IF($B$45=3,IF(B59="","",VLOOKUP(A59,Calendar!$A$3:$G$368,5,FALSE)),IF(B59="","",VLOOKUP(A59,Calendar!$A$3:$G$368,2,FALSE)))</f>
        <v>42955</v>
      </c>
      <c r="D59" s="107"/>
      <c r="E59" s="107"/>
      <c r="F59" s="108"/>
      <c r="G59" s="109"/>
      <c r="H59" s="107"/>
      <c r="I59" s="107"/>
      <c r="J59" s="108"/>
      <c r="K59" s="145"/>
      <c r="L59" s="145"/>
      <c r="M59" s="146"/>
      <c r="N59" s="110"/>
      <c r="O59" s="65">
        <f t="shared" si="8"/>
        <v>0</v>
      </c>
      <c r="P59" s="143">
        <f t="shared" si="9"/>
        <v>0</v>
      </c>
      <c r="Q59" s="65">
        <f t="shared" si="6"/>
        <v>0</v>
      </c>
      <c r="R59" s="120" t="str">
        <f>IF(G59="","",IF(COUNT(SEARCH({"Inservice","Prof","PD"},G59)),TRUE,FALSE))</f>
        <v/>
      </c>
      <c r="S59" s="120" t="str">
        <f>IF(G59="","",IF(COUNT(SEARCH({"Parent","Conference","PT"},G59)),TRUE,FALSE))</f>
        <v/>
      </c>
      <c r="T59" s="72">
        <f t="shared" si="7"/>
        <v>0</v>
      </c>
      <c r="U59" s="72" t="str">
        <f>IF(OR(G59="Last Attendance Day for Seniors",U58="x"),x,"")</f>
        <v/>
      </c>
    </row>
    <row r="60" spans="1:23" s="19" customFormat="1" ht="15.75" customHeight="1" x14ac:dyDescent="0.15">
      <c r="A60" s="4">
        <v>809</v>
      </c>
      <c r="B60" s="8" t="str">
        <f>IF(ISNA(IF($B$45=3,IF(VLOOKUP(A60,Calendar!$A$3:$G$368,7,FALSE)="S", "", VLOOKUP(A60,Calendar!$A$3:$G$368,7,FALSE)),IF(VLOOKUP(A60,Calendar!$A$3:$G$368,4,FALSE)="S", "", VLOOKUP(A60,Calendar!$A$3:$G$368,4,FALSE)))),"",IF($B$45=3,IF(VLOOKUP(A60,Calendar!$A$3:$G$368,7,FALSE)="S", "", VLOOKUP(A60,Calendar!$A$3:$G$368,7,FALSE)),IF(VLOOKUP(A60,Calendar!$A$3:$G$368,4,FALSE)="S", "", VLOOKUP(A60,Calendar!$A$3:$G$368,4,FALSE))))</f>
        <v>W</v>
      </c>
      <c r="C60" s="35">
        <f>IF($B$45=3,IF(B60="","",VLOOKUP(A60,Calendar!$A$3:$G$368,5,FALSE)),IF(B60="","",VLOOKUP(A60,Calendar!$A$3:$G$368,2,FALSE)))</f>
        <v>42956</v>
      </c>
      <c r="D60" s="107"/>
      <c r="E60" s="107"/>
      <c r="F60" s="108"/>
      <c r="G60" s="109"/>
      <c r="H60" s="107"/>
      <c r="I60" s="107"/>
      <c r="J60" s="108"/>
      <c r="K60" s="145"/>
      <c r="L60" s="145"/>
      <c r="M60" s="146"/>
      <c r="N60" s="110"/>
      <c r="O60" s="65">
        <f t="shared" si="8"/>
        <v>0</v>
      </c>
      <c r="P60" s="143">
        <f t="shared" si="9"/>
        <v>0</v>
      </c>
      <c r="Q60" s="65">
        <f t="shared" si="6"/>
        <v>0</v>
      </c>
      <c r="R60" s="120" t="str">
        <f>IF(G60="","",IF(COUNT(SEARCH({"Inservice","Prof","PD"},G60)),TRUE,FALSE))</f>
        <v/>
      </c>
      <c r="S60" s="120" t="str">
        <f>IF(G60="","",IF(COUNT(SEARCH({"Parent","Conference","PT"},G60)),TRUE,FALSE))</f>
        <v/>
      </c>
      <c r="T60" s="72">
        <f t="shared" si="7"/>
        <v>0</v>
      </c>
      <c r="U60" s="72" t="str">
        <f>IF(OR(G60="Last Attendance Day for Seniors",U59="x"),x,"")</f>
        <v/>
      </c>
      <c r="W60" s="4"/>
    </row>
    <row r="61" spans="1:23" ht="15.75" customHeight="1" x14ac:dyDescent="0.15">
      <c r="A61" s="4">
        <v>810</v>
      </c>
      <c r="B61" s="8" t="str">
        <f>IF(ISNA(IF($B$45=3,IF(VLOOKUP(A61,Calendar!$A$3:$G$368,7,FALSE)="S", "", VLOOKUP(A61,Calendar!$A$3:$G$368,7,FALSE)),IF(VLOOKUP(A61,Calendar!$A$3:$G$368,4,FALSE)="S", "", VLOOKUP(A61,Calendar!$A$3:$G$368,4,FALSE)))),"",IF($B$45=3,IF(VLOOKUP(A61,Calendar!$A$3:$G$368,7,FALSE)="S", "", VLOOKUP(A61,Calendar!$A$3:$G$368,7,FALSE)),IF(VLOOKUP(A61,Calendar!$A$3:$G$368,4,FALSE)="S", "", VLOOKUP(A61,Calendar!$A$3:$G$368,4,FALSE))))</f>
        <v>R</v>
      </c>
      <c r="C61" s="35">
        <f>IF($B$45=3,IF(B61="","",VLOOKUP(A61,Calendar!$A$3:$G$368,5,FALSE)),IF(B61="","",VLOOKUP(A61,Calendar!$A$3:$G$368,2,FALSE)))</f>
        <v>42957</v>
      </c>
      <c r="D61" s="107"/>
      <c r="E61" s="107"/>
      <c r="F61" s="108"/>
      <c r="G61" s="109"/>
      <c r="H61" s="107"/>
      <c r="I61" s="107"/>
      <c r="J61" s="108"/>
      <c r="K61" s="145"/>
      <c r="L61" s="145"/>
      <c r="M61" s="146"/>
      <c r="N61" s="110"/>
      <c r="O61" s="65">
        <f t="shared" si="8"/>
        <v>0</v>
      </c>
      <c r="P61" s="143">
        <f t="shared" si="9"/>
        <v>0</v>
      </c>
      <c r="Q61" s="65">
        <f t="shared" si="6"/>
        <v>0</v>
      </c>
      <c r="R61" s="120" t="str">
        <f>IF(G61="","",IF(COUNT(SEARCH({"Inservice","Prof","PD"},G61)),TRUE,FALSE))</f>
        <v/>
      </c>
      <c r="S61" s="120" t="str">
        <f>IF(G61="","",IF(COUNT(SEARCH({"Parent","Conference","PT"},G61)),TRUE,FALSE))</f>
        <v/>
      </c>
      <c r="T61" s="72">
        <f t="shared" si="7"/>
        <v>0</v>
      </c>
      <c r="U61" s="72" t="str">
        <f>IF(OR(G61="Last Attendance Day for Seniors",U60="x"),x,"")</f>
        <v/>
      </c>
    </row>
    <row r="62" spans="1:23" ht="15.75" customHeight="1" x14ac:dyDescent="0.15">
      <c r="A62" s="4">
        <v>811</v>
      </c>
      <c r="B62" s="8" t="str">
        <f>IF(ISNA(IF($B$45=3,IF(VLOOKUP(A62,Calendar!$A$3:$G$368,7,FALSE)="S", "", VLOOKUP(A62,Calendar!$A$3:$G$368,7,FALSE)),IF(VLOOKUP(A62,Calendar!$A$3:$G$368,4,FALSE)="S", "", VLOOKUP(A62,Calendar!$A$3:$G$368,4,FALSE)))),"",IF($B$45=3,IF(VLOOKUP(A62,Calendar!$A$3:$G$368,7,FALSE)="S", "", VLOOKUP(A62,Calendar!$A$3:$G$368,7,FALSE)),IF(VLOOKUP(A62,Calendar!$A$3:$G$368,4,FALSE)="S", "", VLOOKUP(A62,Calendar!$A$3:$G$368,4,FALSE))))</f>
        <v>F</v>
      </c>
      <c r="C62" s="35">
        <f>IF($B$45=3,IF(B62="","",VLOOKUP(A62,Calendar!$A$3:$G$368,5,FALSE)),IF(B62="","",VLOOKUP(A62,Calendar!$A$3:$G$368,2,FALSE)))</f>
        <v>42958</v>
      </c>
      <c r="D62" s="107"/>
      <c r="E62" s="107"/>
      <c r="F62" s="108"/>
      <c r="G62" s="109"/>
      <c r="H62" s="112"/>
      <c r="I62" s="107"/>
      <c r="J62" s="108"/>
      <c r="K62" s="145"/>
      <c r="L62" s="145"/>
      <c r="M62" s="146"/>
      <c r="N62" s="110"/>
      <c r="O62" s="65">
        <f t="shared" si="8"/>
        <v>0</v>
      </c>
      <c r="P62" s="143">
        <f t="shared" si="9"/>
        <v>0</v>
      </c>
      <c r="Q62" s="65">
        <f t="shared" si="6"/>
        <v>0</v>
      </c>
      <c r="R62" s="120" t="str">
        <f>IF(G62="","",IF(COUNT(SEARCH({"Inservice","Prof","PD"},G62)),TRUE,FALSE))</f>
        <v/>
      </c>
      <c r="S62" s="120" t="str">
        <f>IF(G62="","",IF(COUNT(SEARCH({"Parent","Conference","PT"},G62)),TRUE,FALSE))</f>
        <v/>
      </c>
      <c r="T62" s="72">
        <f t="shared" si="7"/>
        <v>0</v>
      </c>
      <c r="U62" s="72" t="str">
        <f>IF(OR(G62="Last Attendance Day for Seniors",U61="x"),x,"")</f>
        <v/>
      </c>
    </row>
    <row r="63" spans="1:23" ht="15.75" customHeight="1" x14ac:dyDescent="0.15">
      <c r="A63" s="4">
        <v>812</v>
      </c>
      <c r="B63" s="8" t="str">
        <f>IF(ISNA(IF($B$45=3,IF(VLOOKUP(A63,Calendar!$A$3:$G$368,7,FALSE)="S", "", VLOOKUP(A63,Calendar!$A$3:$G$368,7,FALSE)),IF(VLOOKUP(A63,Calendar!$A$3:$G$368,4,FALSE)="S", "", VLOOKUP(A63,Calendar!$A$3:$G$368,4,FALSE)))),"",IF($B$45=3,IF(VLOOKUP(A63,Calendar!$A$3:$G$368,7,FALSE)="S", "", VLOOKUP(A63,Calendar!$A$3:$G$368,7,FALSE)),IF(VLOOKUP(A63,Calendar!$A$3:$G$368,4,FALSE)="S", "", VLOOKUP(A63,Calendar!$A$3:$G$368,4,FALSE))))</f>
        <v/>
      </c>
      <c r="C63" s="35" t="str">
        <f>IF($B$45=3,IF(B63="","",VLOOKUP(A63,Calendar!$A$3:$G$368,5,FALSE)),IF(B63="","",VLOOKUP(A63,Calendar!$A$3:$G$368,2,FALSE)))</f>
        <v/>
      </c>
      <c r="D63" s="107"/>
      <c r="E63" s="107"/>
      <c r="F63" s="108"/>
      <c r="G63" s="109"/>
      <c r="H63" s="112"/>
      <c r="I63" s="107"/>
      <c r="J63" s="108"/>
      <c r="K63" s="145"/>
      <c r="L63" s="145"/>
      <c r="M63" s="146"/>
      <c r="N63" s="110"/>
      <c r="O63" s="65">
        <f t="shared" si="8"/>
        <v>0</v>
      </c>
      <c r="P63" s="143">
        <f t="shared" si="9"/>
        <v>0</v>
      </c>
      <c r="Q63" s="65">
        <f t="shared" si="6"/>
        <v>0</v>
      </c>
      <c r="R63" s="120" t="str">
        <f>IF(G63="","",IF(COUNT(SEARCH({"Inservice","Prof","PD"},G63)),TRUE,FALSE))</f>
        <v/>
      </c>
      <c r="S63" s="120" t="str">
        <f>IF(G63="","",IF(COUNT(SEARCH({"Parent","Conference","PT"},G63)),TRUE,FALSE))</f>
        <v/>
      </c>
      <c r="T63" s="72">
        <f t="shared" si="7"/>
        <v>0</v>
      </c>
      <c r="U63" s="72" t="str">
        <f>IF(OR(G63="Last Attendance Day for Seniors",U62="x"),x,"")</f>
        <v/>
      </c>
    </row>
    <row r="64" spans="1:23" s="19" customFormat="1" ht="15.75" customHeight="1" x14ac:dyDescent="0.15">
      <c r="A64" s="4">
        <v>813</v>
      </c>
      <c r="B64" s="8" t="str">
        <f>IF(ISNA(IF($B$45=3,IF(VLOOKUP(A64,Calendar!$A$3:$G$368,7,FALSE)="S", "", VLOOKUP(A64,Calendar!$A$3:$G$368,7,FALSE)),IF(VLOOKUP(A64,Calendar!$A$3:$G$368,4,FALSE)="S", "", VLOOKUP(A64,Calendar!$A$3:$G$368,4,FALSE)))),"",IF($B$45=3,IF(VLOOKUP(A64,Calendar!$A$3:$G$368,7,FALSE)="S", "", VLOOKUP(A64,Calendar!$A$3:$G$368,7,FALSE)),IF(VLOOKUP(A64,Calendar!$A$3:$G$368,4,FALSE)="S", "", VLOOKUP(A64,Calendar!$A$3:$G$368,4,FALSE))))</f>
        <v/>
      </c>
      <c r="C64" s="35" t="str">
        <f>IF($B$45=3,IF(B64="","",VLOOKUP(A64,Calendar!$A$3:$G$368,5,FALSE)),IF(B64="","",VLOOKUP(A64,Calendar!$A$3:$G$368,2,FALSE)))</f>
        <v/>
      </c>
      <c r="D64" s="107"/>
      <c r="E64" s="107"/>
      <c r="F64" s="108"/>
      <c r="G64" s="109"/>
      <c r="H64" s="112"/>
      <c r="I64" s="107"/>
      <c r="J64" s="108"/>
      <c r="K64" s="145"/>
      <c r="L64" s="145"/>
      <c r="M64" s="146"/>
      <c r="N64" s="110"/>
      <c r="O64" s="65">
        <f t="shared" si="8"/>
        <v>0</v>
      </c>
      <c r="P64" s="143">
        <f t="shared" si="9"/>
        <v>0</v>
      </c>
      <c r="Q64" s="65">
        <f t="shared" si="6"/>
        <v>0</v>
      </c>
      <c r="R64" s="120" t="str">
        <f>IF(G64="","",IF(COUNT(SEARCH({"Inservice","Prof","PD"},G64)),TRUE,FALSE))</f>
        <v/>
      </c>
      <c r="S64" s="120" t="str">
        <f>IF(G64="","",IF(COUNT(SEARCH({"Parent","Conference","PT"},G64)),TRUE,FALSE))</f>
        <v/>
      </c>
      <c r="T64" s="72">
        <f t="shared" si="7"/>
        <v>0</v>
      </c>
      <c r="U64" s="72" t="str">
        <f>IF(OR(G64="Last Attendance Day for Seniors",U63="x"),x,"")</f>
        <v/>
      </c>
      <c r="W64" s="4"/>
    </row>
    <row r="65" spans="1:23" ht="15.75" customHeight="1" x14ac:dyDescent="0.15">
      <c r="A65" s="4">
        <v>814</v>
      </c>
      <c r="B65" s="8" t="str">
        <f>IF(ISNA(IF($B$45=3,IF(VLOOKUP(A65,Calendar!$A$3:$G$368,7,FALSE)="S", "", VLOOKUP(A65,Calendar!$A$3:$G$368,7,FALSE)),IF(VLOOKUP(A65,Calendar!$A$3:$G$368,4,FALSE)="S", "", VLOOKUP(A65,Calendar!$A$3:$G$368,4,FALSE)))),"",IF($B$45=3,IF(VLOOKUP(A65,Calendar!$A$3:$G$368,7,FALSE)="S", "", VLOOKUP(A65,Calendar!$A$3:$G$368,7,FALSE)),IF(VLOOKUP(A65,Calendar!$A$3:$G$368,4,FALSE)="S", "", VLOOKUP(A65,Calendar!$A$3:$G$368,4,FALSE))))</f>
        <v>M</v>
      </c>
      <c r="C65" s="35">
        <f>IF($B$45=3,IF(B65="","",VLOOKUP(A65,Calendar!$A$3:$G$368,5,FALSE)),IF(B65="","",VLOOKUP(A65,Calendar!$A$3:$G$368,2,FALSE)))</f>
        <v>42961</v>
      </c>
      <c r="D65" s="107"/>
      <c r="E65" s="107"/>
      <c r="F65" s="108"/>
      <c r="G65" s="109"/>
      <c r="H65" s="112"/>
      <c r="I65" s="107"/>
      <c r="J65" s="108"/>
      <c r="K65" s="145"/>
      <c r="L65" s="145"/>
      <c r="M65" s="146"/>
      <c r="N65" s="110"/>
      <c r="O65" s="65">
        <f t="shared" si="8"/>
        <v>0</v>
      </c>
      <c r="P65" s="143">
        <f t="shared" si="9"/>
        <v>0</v>
      </c>
      <c r="Q65" s="65">
        <f t="shared" si="6"/>
        <v>0</v>
      </c>
      <c r="R65" s="120" t="str">
        <f>IF(G65="","",IF(COUNT(SEARCH({"Inservice","Prof","PD"},G65)),TRUE,FALSE))</f>
        <v/>
      </c>
      <c r="S65" s="120" t="str">
        <f>IF(G65="","",IF(COUNT(SEARCH({"Parent","Conference","PT"},G65)),TRUE,FALSE))</f>
        <v/>
      </c>
      <c r="T65" s="72">
        <f t="shared" si="7"/>
        <v>0</v>
      </c>
      <c r="U65" s="72" t="str">
        <f>IF(OR(G65="Last Attendance Day for Seniors",U64="x"),x,"")</f>
        <v/>
      </c>
    </row>
    <row r="66" spans="1:23" s="19" customFormat="1" ht="15.75" customHeight="1" x14ac:dyDescent="0.15">
      <c r="A66" s="4">
        <v>815</v>
      </c>
      <c r="B66" s="8" t="str">
        <f>IF(ISNA(IF($B$45=3,IF(VLOOKUP(A66,Calendar!$A$3:$G$368,7,FALSE)="S", "", VLOOKUP(A66,Calendar!$A$3:$G$368,7,FALSE)),IF(VLOOKUP(A66,Calendar!$A$3:$G$368,4,FALSE)="S", "", VLOOKUP(A66,Calendar!$A$3:$G$368,4,FALSE)))),"",IF($B$45=3,IF(VLOOKUP(A66,Calendar!$A$3:$G$368,7,FALSE)="S", "", VLOOKUP(A66,Calendar!$A$3:$G$368,7,FALSE)),IF(VLOOKUP(A66,Calendar!$A$3:$G$368,4,FALSE)="S", "", VLOOKUP(A66,Calendar!$A$3:$G$368,4,FALSE))))</f>
        <v>T</v>
      </c>
      <c r="C66" s="35">
        <f>IF($B$45=3,IF(B66="","",VLOOKUP(A66,Calendar!$A$3:$G$368,5,FALSE)),IF(B66="","",VLOOKUP(A66,Calendar!$A$3:$G$368,2,FALSE)))</f>
        <v>42962</v>
      </c>
      <c r="D66" s="107"/>
      <c r="E66" s="107"/>
      <c r="F66" s="108"/>
      <c r="G66" s="109"/>
      <c r="H66" s="112"/>
      <c r="I66" s="107"/>
      <c r="J66" s="108"/>
      <c r="K66" s="145"/>
      <c r="L66" s="145"/>
      <c r="M66" s="146"/>
      <c r="N66" s="110"/>
      <c r="O66" s="65">
        <f t="shared" si="8"/>
        <v>0</v>
      </c>
      <c r="P66" s="143">
        <f t="shared" si="9"/>
        <v>0</v>
      </c>
      <c r="Q66" s="65">
        <f t="shared" si="6"/>
        <v>0</v>
      </c>
      <c r="R66" s="120" t="str">
        <f>IF(G66="","",IF(COUNT(SEARCH({"Inservice","Prof","PD"},G66)),TRUE,FALSE))</f>
        <v/>
      </c>
      <c r="S66" s="120" t="str">
        <f>IF(G66="","",IF(COUNT(SEARCH({"Parent","Conference","PT"},G66)),TRUE,FALSE))</f>
        <v/>
      </c>
      <c r="T66" s="72">
        <f t="shared" si="7"/>
        <v>0</v>
      </c>
      <c r="U66" s="72" t="str">
        <f>IF(OR(G66="Last Attendance Day for Seniors",U65="x"),x,"")</f>
        <v/>
      </c>
      <c r="W66" s="4"/>
    </row>
    <row r="67" spans="1:23" ht="15.75" customHeight="1" x14ac:dyDescent="0.15">
      <c r="A67" s="4">
        <v>816</v>
      </c>
      <c r="B67" s="8" t="str">
        <f>IF(ISNA(IF($B$45=3,IF(VLOOKUP(A67,Calendar!$A$3:$G$368,7,FALSE)="S", "", VLOOKUP(A67,Calendar!$A$3:$G$368,7,FALSE)),IF(VLOOKUP(A67,Calendar!$A$3:$G$368,4,FALSE)="S", "", VLOOKUP(A67,Calendar!$A$3:$G$368,4,FALSE)))),"",IF($B$45=3,IF(VLOOKUP(A67,Calendar!$A$3:$G$368,7,FALSE)="S", "", VLOOKUP(A67,Calendar!$A$3:$G$368,7,FALSE)),IF(VLOOKUP(A67,Calendar!$A$3:$G$368,4,FALSE)="S", "", VLOOKUP(A67,Calendar!$A$3:$G$368,4,FALSE))))</f>
        <v>W</v>
      </c>
      <c r="C67" s="35">
        <f>IF($B$45=3,IF(B67="","",VLOOKUP(A67,Calendar!$A$3:$G$368,5,FALSE)),IF(B67="","",VLOOKUP(A67,Calendar!$A$3:$G$368,2,FALSE)))</f>
        <v>42963</v>
      </c>
      <c r="D67" s="107"/>
      <c r="E67" s="107"/>
      <c r="F67" s="108"/>
      <c r="G67" s="109"/>
      <c r="H67" s="112"/>
      <c r="I67" s="107"/>
      <c r="J67" s="108"/>
      <c r="K67" s="145"/>
      <c r="L67" s="145"/>
      <c r="M67" s="146"/>
      <c r="N67" s="110"/>
      <c r="O67" s="65">
        <f t="shared" si="8"/>
        <v>0</v>
      </c>
      <c r="P67" s="143">
        <f t="shared" si="9"/>
        <v>0</v>
      </c>
      <c r="Q67" s="65">
        <f t="shared" si="6"/>
        <v>0</v>
      </c>
      <c r="R67" s="120" t="str">
        <f>IF(G67="","",IF(COUNT(SEARCH({"Inservice","Prof","PD"},G67)),TRUE,FALSE))</f>
        <v/>
      </c>
      <c r="S67" s="120" t="str">
        <f>IF(G67="","",IF(COUNT(SEARCH({"Parent","Conference","PT"},G67)),TRUE,FALSE))</f>
        <v/>
      </c>
      <c r="T67" s="72">
        <f t="shared" si="7"/>
        <v>0</v>
      </c>
      <c r="U67" s="72" t="str">
        <f>IF(OR(G67="Last Attendance Day for Seniors",U66="x"),x,"")</f>
        <v/>
      </c>
    </row>
    <row r="68" spans="1:23" ht="15.75" customHeight="1" x14ac:dyDescent="0.15">
      <c r="A68" s="4">
        <v>817</v>
      </c>
      <c r="B68" s="8" t="str">
        <f>IF(ISNA(IF($B$45=3,IF(VLOOKUP(A68,Calendar!$A$3:$G$368,7,FALSE)="S", "", VLOOKUP(A68,Calendar!$A$3:$G$368,7,FALSE)),IF(VLOOKUP(A68,Calendar!$A$3:$G$368,4,FALSE)="S", "", VLOOKUP(A68,Calendar!$A$3:$G$368,4,FALSE)))),"",IF($B$45=3,IF(VLOOKUP(A68,Calendar!$A$3:$G$368,7,FALSE)="S", "", VLOOKUP(A68,Calendar!$A$3:$G$368,7,FALSE)),IF(VLOOKUP(A68,Calendar!$A$3:$G$368,4,FALSE)="S", "", VLOOKUP(A68,Calendar!$A$3:$G$368,4,FALSE))))</f>
        <v>R</v>
      </c>
      <c r="C68" s="35">
        <f>IF($B$45=3,IF(B68="","",VLOOKUP(A68,Calendar!$A$3:$G$368,5,FALSE)),IF(B68="","",VLOOKUP(A68,Calendar!$A$3:$G$368,2,FALSE)))</f>
        <v>42964</v>
      </c>
      <c r="D68" s="107"/>
      <c r="E68" s="107"/>
      <c r="F68" s="108"/>
      <c r="G68" s="109"/>
      <c r="H68" s="112"/>
      <c r="I68" s="107"/>
      <c r="J68" s="108"/>
      <c r="K68" s="145"/>
      <c r="L68" s="145"/>
      <c r="M68" s="146"/>
      <c r="N68" s="110"/>
      <c r="O68" s="65">
        <f t="shared" si="8"/>
        <v>0</v>
      </c>
      <c r="P68" s="143">
        <f t="shared" si="9"/>
        <v>0</v>
      </c>
      <c r="Q68" s="65">
        <f t="shared" si="6"/>
        <v>0</v>
      </c>
      <c r="R68" s="120" t="str">
        <f>IF(G68="","",IF(COUNT(SEARCH({"Inservice","Prof","PD"},G68)),TRUE,FALSE))</f>
        <v/>
      </c>
      <c r="S68" s="120" t="str">
        <f>IF(G68="","",IF(COUNT(SEARCH({"Parent","Conference","PT"},G68)),TRUE,FALSE))</f>
        <v/>
      </c>
      <c r="T68" s="72">
        <f t="shared" si="7"/>
        <v>0</v>
      </c>
      <c r="U68" s="72" t="str">
        <f>IF(OR(G68="Last Attendance Day for Seniors",U67="x"),x,"")</f>
        <v/>
      </c>
    </row>
    <row r="69" spans="1:23" ht="15.75" customHeight="1" x14ac:dyDescent="0.15">
      <c r="A69" s="4">
        <v>818</v>
      </c>
      <c r="B69" s="8" t="str">
        <f>IF(ISNA(IF($B$45=3,IF(VLOOKUP(A69,Calendar!$A$3:$G$368,7,FALSE)="S", "", VLOOKUP(A69,Calendar!$A$3:$G$368,7,FALSE)),IF(VLOOKUP(A69,Calendar!$A$3:$G$368,4,FALSE)="S", "", VLOOKUP(A69,Calendar!$A$3:$G$368,4,FALSE)))),"",IF($B$45=3,IF(VLOOKUP(A69,Calendar!$A$3:$G$368,7,FALSE)="S", "", VLOOKUP(A69,Calendar!$A$3:$G$368,7,FALSE)),IF(VLOOKUP(A69,Calendar!$A$3:$G$368,4,FALSE)="S", "", VLOOKUP(A69,Calendar!$A$3:$G$368,4,FALSE))))</f>
        <v>F</v>
      </c>
      <c r="C69" s="35">
        <f>IF($B$45=3,IF(B69="","",VLOOKUP(A69,Calendar!$A$3:$G$368,5,FALSE)),IF(B69="","",VLOOKUP(A69,Calendar!$A$3:$G$368,2,FALSE)))</f>
        <v>42965</v>
      </c>
      <c r="D69" s="107"/>
      <c r="E69" s="107"/>
      <c r="F69" s="108"/>
      <c r="G69" s="109"/>
      <c r="H69" s="112"/>
      <c r="I69" s="107"/>
      <c r="J69" s="108"/>
      <c r="K69" s="145"/>
      <c r="L69" s="145"/>
      <c r="M69" s="146"/>
      <c r="N69" s="110"/>
      <c r="O69" s="65">
        <f t="shared" si="8"/>
        <v>0</v>
      </c>
      <c r="P69" s="143">
        <f t="shared" si="9"/>
        <v>0</v>
      </c>
      <c r="Q69" s="65">
        <f t="shared" si="6"/>
        <v>0</v>
      </c>
      <c r="R69" s="120" t="str">
        <f>IF(G69="","",IF(COUNT(SEARCH({"Inservice","Prof","PD"},G69)),TRUE,FALSE))</f>
        <v/>
      </c>
      <c r="S69" s="120" t="str">
        <f>IF(G69="","",IF(COUNT(SEARCH({"Parent","Conference","PT"},G69)),TRUE,FALSE))</f>
        <v/>
      </c>
      <c r="T69" s="72">
        <f t="shared" si="7"/>
        <v>0</v>
      </c>
      <c r="U69" s="72" t="str">
        <f>IF(OR(G69="Last Attendance Day for Seniors",U68="x"),x,"")</f>
        <v/>
      </c>
    </row>
    <row r="70" spans="1:23" ht="15.75" customHeight="1" x14ac:dyDescent="0.15">
      <c r="A70" s="4">
        <v>819</v>
      </c>
      <c r="B70" s="8" t="str">
        <f>IF(ISNA(IF($B$45=3,IF(VLOOKUP(A70,Calendar!$A$3:$G$368,7,FALSE)="S", "", VLOOKUP(A70,Calendar!$A$3:$G$368,7,FALSE)),IF(VLOOKUP(A70,Calendar!$A$3:$G$368,4,FALSE)="S", "", VLOOKUP(A70,Calendar!$A$3:$G$368,4,FALSE)))),"",IF($B$45=3,IF(VLOOKUP(A70,Calendar!$A$3:$G$368,7,FALSE)="S", "", VLOOKUP(A70,Calendar!$A$3:$G$368,7,FALSE)),IF(VLOOKUP(A70,Calendar!$A$3:$G$368,4,FALSE)="S", "", VLOOKUP(A70,Calendar!$A$3:$G$368,4,FALSE))))</f>
        <v/>
      </c>
      <c r="C70" s="35" t="str">
        <f>IF($B$45=3,IF(B70="","",VLOOKUP(A70,Calendar!$A$3:$G$368,5,FALSE)),IF(B70="","",VLOOKUP(A70,Calendar!$A$3:$G$368,2,FALSE)))</f>
        <v/>
      </c>
      <c r="D70" s="107"/>
      <c r="E70" s="107"/>
      <c r="F70" s="108"/>
      <c r="G70" s="109"/>
      <c r="H70" s="112"/>
      <c r="I70" s="107"/>
      <c r="J70" s="108"/>
      <c r="K70" s="145"/>
      <c r="L70" s="145"/>
      <c r="M70" s="146"/>
      <c r="N70" s="110"/>
      <c r="O70" s="65">
        <f t="shared" si="8"/>
        <v>0</v>
      </c>
      <c r="P70" s="143">
        <f t="shared" si="9"/>
        <v>0</v>
      </c>
      <c r="Q70" s="65">
        <f t="shared" si="6"/>
        <v>0</v>
      </c>
      <c r="R70" s="120" t="str">
        <f>IF(G70="","",IF(COUNT(SEARCH({"Inservice","Prof","PD"},G70)),TRUE,FALSE))</f>
        <v/>
      </c>
      <c r="S70" s="120" t="str">
        <f>IF(G70="","",IF(COUNT(SEARCH({"Parent","Conference","PT"},G70)),TRUE,FALSE))</f>
        <v/>
      </c>
      <c r="T70" s="72">
        <f t="shared" si="7"/>
        <v>0</v>
      </c>
      <c r="U70" s="72" t="str">
        <f>IF(OR(G70="Last Attendance Day for Seniors",U69="x"),x,"")</f>
        <v/>
      </c>
    </row>
    <row r="71" spans="1:23" ht="15.75" customHeight="1" x14ac:dyDescent="0.15">
      <c r="A71" s="4">
        <v>820</v>
      </c>
      <c r="B71" s="8" t="str">
        <f>IF(ISNA(IF($B$45=3,IF(VLOOKUP(A71,Calendar!$A$3:$G$368,7,FALSE)="S", "", VLOOKUP(A71,Calendar!$A$3:$G$368,7,FALSE)),IF(VLOOKUP(A71,Calendar!$A$3:$G$368,4,FALSE)="S", "", VLOOKUP(A71,Calendar!$A$3:$G$368,4,FALSE)))),"",IF($B$45=3,IF(VLOOKUP(A71,Calendar!$A$3:$G$368,7,FALSE)="S", "", VLOOKUP(A71,Calendar!$A$3:$G$368,7,FALSE)),IF(VLOOKUP(A71,Calendar!$A$3:$G$368,4,FALSE)="S", "", VLOOKUP(A71,Calendar!$A$3:$G$368,4,FALSE))))</f>
        <v/>
      </c>
      <c r="C71" s="35" t="str">
        <f>IF($B$45=3,IF(B71="","",VLOOKUP(A71,Calendar!$A$3:$G$368,5,FALSE)),IF(B71="","",VLOOKUP(A71,Calendar!$A$3:$G$368,2,FALSE)))</f>
        <v/>
      </c>
      <c r="D71" s="107"/>
      <c r="E71" s="107"/>
      <c r="F71" s="108"/>
      <c r="G71" s="109"/>
      <c r="H71" s="112"/>
      <c r="I71" s="107"/>
      <c r="J71" s="108"/>
      <c r="K71" s="145"/>
      <c r="L71" s="145"/>
      <c r="M71" s="146"/>
      <c r="N71" s="110"/>
      <c r="O71" s="65">
        <f t="shared" si="8"/>
        <v>0</v>
      </c>
      <c r="P71" s="143">
        <f t="shared" si="9"/>
        <v>0</v>
      </c>
      <c r="Q71" s="65">
        <f t="shared" si="6"/>
        <v>0</v>
      </c>
      <c r="R71" s="120" t="str">
        <f>IF(G71="","",IF(COUNT(SEARCH({"Inservice","Prof","PD"},G71)),TRUE,FALSE))</f>
        <v/>
      </c>
      <c r="S71" s="120" t="str">
        <f>IF(G71="","",IF(COUNT(SEARCH({"Parent","Conference","PT"},G71)),TRUE,FALSE))</f>
        <v/>
      </c>
      <c r="T71" s="72">
        <f t="shared" si="7"/>
        <v>0</v>
      </c>
      <c r="U71" s="72" t="str">
        <f>IF(OR(G71="Last Attendance Day for Seniors",U70="x"),x,"")</f>
        <v/>
      </c>
    </row>
    <row r="72" spans="1:23" ht="15.75" customHeight="1" x14ac:dyDescent="0.15">
      <c r="A72" s="4">
        <v>821</v>
      </c>
      <c r="B72" s="8" t="str">
        <f>IF(ISNA(IF($B$45=3,IF(VLOOKUP(A72,Calendar!$A$3:$G$368,7,FALSE)="S", "", VLOOKUP(A72,Calendar!$A$3:$G$368,7,FALSE)),IF(VLOOKUP(A72,Calendar!$A$3:$G$368,4,FALSE)="S", "", VLOOKUP(A72,Calendar!$A$3:$G$368,4,FALSE)))),"",IF($B$45=3,IF(VLOOKUP(A72,Calendar!$A$3:$G$368,7,FALSE)="S", "", VLOOKUP(A72,Calendar!$A$3:$G$368,7,FALSE)),IF(VLOOKUP(A72,Calendar!$A$3:$G$368,4,FALSE)="S", "", VLOOKUP(A72,Calendar!$A$3:$G$368,4,FALSE))))</f>
        <v>M</v>
      </c>
      <c r="C72" s="35">
        <f>IF($B$45=3,IF(B72="","",VLOOKUP(A72,Calendar!$A$3:$G$368,5,FALSE)),IF(B72="","",VLOOKUP(A72,Calendar!$A$3:$G$368,2,FALSE)))</f>
        <v>42968</v>
      </c>
      <c r="D72" s="107"/>
      <c r="E72" s="107"/>
      <c r="F72" s="108"/>
      <c r="G72" s="109"/>
      <c r="H72" s="112"/>
      <c r="I72" s="107"/>
      <c r="J72" s="108"/>
      <c r="K72" s="145"/>
      <c r="L72" s="145"/>
      <c r="M72" s="146"/>
      <c r="N72" s="110"/>
      <c r="O72" s="65">
        <f t="shared" si="8"/>
        <v>0</v>
      </c>
      <c r="P72" s="143">
        <f t="shared" si="9"/>
        <v>0</v>
      </c>
      <c r="Q72" s="65">
        <f t="shared" si="6"/>
        <v>0</v>
      </c>
      <c r="R72" s="120" t="str">
        <f>IF(G72="","",IF(COUNT(SEARCH({"Inservice","Prof","PD"},G72)),TRUE,FALSE))</f>
        <v/>
      </c>
      <c r="S72" s="120" t="str">
        <f>IF(G72="","",IF(COUNT(SEARCH({"Parent","Conference","PT"},G72)),TRUE,FALSE))</f>
        <v/>
      </c>
      <c r="T72" s="72">
        <f t="shared" si="7"/>
        <v>0</v>
      </c>
      <c r="U72" s="72" t="str">
        <f>IF(OR(G72="Last Attendance Day for Seniors",U71="x"),x,"")</f>
        <v/>
      </c>
    </row>
    <row r="73" spans="1:23" ht="15.75" customHeight="1" x14ac:dyDescent="0.15">
      <c r="A73" s="4">
        <v>822</v>
      </c>
      <c r="B73" s="8" t="str">
        <f>IF(ISNA(IF($B$45=3,IF(VLOOKUP(A73,Calendar!$A$3:$G$368,7,FALSE)="S", "", VLOOKUP(A73,Calendar!$A$3:$G$368,7,FALSE)),IF(VLOOKUP(A73,Calendar!$A$3:$G$368,4,FALSE)="S", "", VLOOKUP(A73,Calendar!$A$3:$G$368,4,FALSE)))),"",IF($B$45=3,IF(VLOOKUP(A73,Calendar!$A$3:$G$368,7,FALSE)="S", "", VLOOKUP(A73,Calendar!$A$3:$G$368,7,FALSE)),IF(VLOOKUP(A73,Calendar!$A$3:$G$368,4,FALSE)="S", "", VLOOKUP(A73,Calendar!$A$3:$G$368,4,FALSE))))</f>
        <v>T</v>
      </c>
      <c r="C73" s="35">
        <f>IF($B$45=3,IF(B73="","",VLOOKUP(A73,Calendar!$A$3:$G$368,5,FALSE)),IF(B73="","",VLOOKUP(A73,Calendar!$A$3:$G$368,2,FALSE)))</f>
        <v>42969</v>
      </c>
      <c r="D73" s="107"/>
      <c r="E73" s="107"/>
      <c r="F73" s="108"/>
      <c r="G73" s="109"/>
      <c r="H73" s="112"/>
      <c r="I73" s="107"/>
      <c r="J73" s="108"/>
      <c r="K73" s="147"/>
      <c r="L73" s="147"/>
      <c r="M73" s="148"/>
      <c r="N73" s="113"/>
      <c r="O73" s="65">
        <f t="shared" si="8"/>
        <v>0</v>
      </c>
      <c r="P73" s="143">
        <f t="shared" si="9"/>
        <v>0</v>
      </c>
      <c r="Q73" s="65">
        <f t="shared" si="6"/>
        <v>0</v>
      </c>
      <c r="R73" s="120" t="str">
        <f>IF(G73="","",IF(COUNT(SEARCH({"Inservice","Prof","PD"},G73)),TRUE,FALSE))</f>
        <v/>
      </c>
      <c r="S73" s="120" t="str">
        <f>IF(G73="","",IF(COUNT(SEARCH({"Parent","Conference","PT"},G73)),TRUE,FALSE))</f>
        <v/>
      </c>
      <c r="T73" s="72">
        <f t="shared" si="7"/>
        <v>0</v>
      </c>
      <c r="U73" s="72" t="str">
        <f>IF(OR(G73="Last Attendance Day for Seniors",U72="x"),x,"")</f>
        <v/>
      </c>
    </row>
    <row r="74" spans="1:23" ht="15.75" customHeight="1" x14ac:dyDescent="0.15">
      <c r="A74" s="4">
        <v>823</v>
      </c>
      <c r="B74" s="8" t="str">
        <f>IF(ISNA(IF($B$45=3,IF(VLOOKUP(A74,Calendar!$A$3:$G$368,7,FALSE)="S", "", VLOOKUP(A74,Calendar!$A$3:$G$368,7,FALSE)),IF(VLOOKUP(A74,Calendar!$A$3:$G$368,4,FALSE)="S", "", VLOOKUP(A74,Calendar!$A$3:$G$368,4,FALSE)))),"",IF($B$45=3,IF(VLOOKUP(A74,Calendar!$A$3:$G$368,7,FALSE)="S", "", VLOOKUP(A74,Calendar!$A$3:$G$368,7,FALSE)),IF(VLOOKUP(A74,Calendar!$A$3:$G$368,4,FALSE)="S", "", VLOOKUP(A74,Calendar!$A$3:$G$368,4,FALSE))))</f>
        <v>W</v>
      </c>
      <c r="C74" s="35">
        <f>IF($B$45=3,IF(B74="","",VLOOKUP(A74,Calendar!$A$3:$G$368,5,FALSE)),IF(B74="","",VLOOKUP(A74,Calendar!$A$3:$G$368,2,FALSE)))</f>
        <v>42970</v>
      </c>
      <c r="D74" s="107"/>
      <c r="E74" s="107"/>
      <c r="F74" s="108"/>
      <c r="G74" s="109"/>
      <c r="H74" s="112"/>
      <c r="I74" s="107"/>
      <c r="J74" s="108"/>
      <c r="K74" s="145"/>
      <c r="L74" s="145"/>
      <c r="M74" s="146"/>
      <c r="N74" s="110"/>
      <c r="O74" s="65">
        <f t="shared" si="8"/>
        <v>0</v>
      </c>
      <c r="P74" s="143">
        <f t="shared" si="9"/>
        <v>0</v>
      </c>
      <c r="Q74" s="65">
        <f t="shared" si="6"/>
        <v>0</v>
      </c>
      <c r="R74" s="120" t="str">
        <f>IF(G74="","",IF(COUNT(SEARCH({"Inservice","Prof","PD"},G74)),TRUE,FALSE))</f>
        <v/>
      </c>
      <c r="S74" s="120" t="str">
        <f>IF(G74="","",IF(COUNT(SEARCH({"Parent","Conference","PT"},G74)),TRUE,FALSE))</f>
        <v/>
      </c>
      <c r="T74" s="72">
        <f t="shared" si="7"/>
        <v>0</v>
      </c>
      <c r="U74" s="72" t="str">
        <f>IF(OR(G74="Last Attendance Day for Seniors",U73="x"),x,"")</f>
        <v/>
      </c>
    </row>
    <row r="75" spans="1:23" ht="15.75" customHeight="1" x14ac:dyDescent="0.15">
      <c r="A75" s="4">
        <v>824</v>
      </c>
      <c r="B75" s="8" t="str">
        <f>IF(ISNA(IF($B$45=3,IF(VLOOKUP(A75,Calendar!$A$3:$G$368,7,FALSE)="S", "", VLOOKUP(A75,Calendar!$A$3:$G$368,7,FALSE)),IF(VLOOKUP(A75,Calendar!$A$3:$G$368,4,FALSE)="S", "", VLOOKUP(A75,Calendar!$A$3:$G$368,4,FALSE)))),"",IF($B$45=3,IF(VLOOKUP(A75,Calendar!$A$3:$G$368,7,FALSE)="S", "", VLOOKUP(A75,Calendar!$A$3:$G$368,7,FALSE)),IF(VLOOKUP(A75,Calendar!$A$3:$G$368,4,FALSE)="S", "", VLOOKUP(A75,Calendar!$A$3:$G$368,4,FALSE))))</f>
        <v>R</v>
      </c>
      <c r="C75" s="35">
        <f>IF($B$45=3,IF(B75="","",VLOOKUP(A75,Calendar!$A$3:$G$368,5,FALSE)),IF(B75="","",VLOOKUP(A75,Calendar!$A$3:$G$368,2,FALSE)))</f>
        <v>42971</v>
      </c>
      <c r="D75" s="107"/>
      <c r="E75" s="107"/>
      <c r="F75" s="108"/>
      <c r="G75" s="109"/>
      <c r="H75" s="112"/>
      <c r="I75" s="107"/>
      <c r="J75" s="108"/>
      <c r="K75" s="145"/>
      <c r="L75" s="145"/>
      <c r="M75" s="146"/>
      <c r="N75" s="110"/>
      <c r="O75" s="65">
        <f t="shared" si="8"/>
        <v>0</v>
      </c>
      <c r="P75" s="143">
        <f t="shared" si="9"/>
        <v>0</v>
      </c>
      <c r="Q75" s="65">
        <f t="shared" si="6"/>
        <v>0</v>
      </c>
      <c r="R75" s="120" t="str">
        <f>IF(G75="","",IF(COUNT(SEARCH({"Inservice","Prof","PD"},G75)),TRUE,FALSE))</f>
        <v/>
      </c>
      <c r="S75" s="120" t="str">
        <f>IF(G75="","",IF(COUNT(SEARCH({"Parent","Conference","PT"},G75)),TRUE,FALSE))</f>
        <v/>
      </c>
      <c r="T75" s="72">
        <f t="shared" si="7"/>
        <v>0</v>
      </c>
      <c r="U75" s="72" t="str">
        <f>IF(OR(G75="Last Attendance Day for Seniors",U74="x"),x,"")</f>
        <v/>
      </c>
    </row>
    <row r="76" spans="1:23" ht="15.75" customHeight="1" x14ac:dyDescent="0.15">
      <c r="A76" s="4">
        <v>825</v>
      </c>
      <c r="B76" s="8" t="str">
        <f>IF(ISNA(IF($B$45=3,IF(VLOOKUP(A76,Calendar!$A$3:$G$368,7,FALSE)="S", "", VLOOKUP(A76,Calendar!$A$3:$G$368,7,FALSE)),IF(VLOOKUP(A76,Calendar!$A$3:$G$368,4,FALSE)="S", "", VLOOKUP(A76,Calendar!$A$3:$G$368,4,FALSE)))),"",IF($B$45=3,IF(VLOOKUP(A76,Calendar!$A$3:$G$368,7,FALSE)="S", "", VLOOKUP(A76,Calendar!$A$3:$G$368,7,FALSE)),IF(VLOOKUP(A76,Calendar!$A$3:$G$368,4,FALSE)="S", "", VLOOKUP(A76,Calendar!$A$3:$G$368,4,FALSE))))</f>
        <v>F</v>
      </c>
      <c r="C76" s="35">
        <f>IF($B$45=3,IF(B76="","",VLOOKUP(A76,Calendar!$A$3:$G$368,5,FALSE)),IF(B76="","",VLOOKUP(A76,Calendar!$A$3:$G$368,2,FALSE)))</f>
        <v>42972</v>
      </c>
      <c r="D76" s="107"/>
      <c r="E76" s="107"/>
      <c r="F76" s="108"/>
      <c r="G76" s="109"/>
      <c r="H76" s="107"/>
      <c r="I76" s="107"/>
      <c r="J76" s="108"/>
      <c r="K76" s="145"/>
      <c r="L76" s="145"/>
      <c r="M76" s="146"/>
      <c r="N76" s="110"/>
      <c r="O76" s="65">
        <f t="shared" si="8"/>
        <v>0</v>
      </c>
      <c r="P76" s="143">
        <f t="shared" si="9"/>
        <v>0</v>
      </c>
      <c r="Q76" s="65">
        <f t="shared" si="6"/>
        <v>0</v>
      </c>
      <c r="R76" s="120" t="str">
        <f>IF(G76="","",IF(COUNT(SEARCH({"Inservice","Prof","PD"},G76)),TRUE,FALSE))</f>
        <v/>
      </c>
      <c r="S76" s="120" t="str">
        <f>IF(G76="","",IF(COUNT(SEARCH({"Parent","Conference","PT"},G76)),TRUE,FALSE))</f>
        <v/>
      </c>
      <c r="T76" s="72">
        <f t="shared" si="7"/>
        <v>0</v>
      </c>
      <c r="U76" s="72" t="str">
        <f>IF(OR(G76="Last Attendance Day for Seniors",U75="x"),x,"")</f>
        <v/>
      </c>
    </row>
    <row r="77" spans="1:23" ht="15.75" customHeight="1" x14ac:dyDescent="0.15">
      <c r="A77" s="4">
        <v>826</v>
      </c>
      <c r="B77" s="8" t="str">
        <f>IF(ISNA(IF($B$45=3,IF(VLOOKUP(A77,Calendar!$A$3:$G$368,7,FALSE)="S", "", VLOOKUP(A77,Calendar!$A$3:$G$368,7,FALSE)),IF(VLOOKUP(A77,Calendar!$A$3:$G$368,4,FALSE)="S", "", VLOOKUP(A77,Calendar!$A$3:$G$368,4,FALSE)))),"",IF($B$45=3,IF(VLOOKUP(A77,Calendar!$A$3:$G$368,7,FALSE)="S", "", VLOOKUP(A77,Calendar!$A$3:$G$368,7,FALSE)),IF(VLOOKUP(A77,Calendar!$A$3:$G$368,4,FALSE)="S", "", VLOOKUP(A77,Calendar!$A$3:$G$368,4,FALSE))))</f>
        <v/>
      </c>
      <c r="C77" s="35" t="str">
        <f>IF($B$45=3,IF(B77="","",VLOOKUP(A77,Calendar!$A$3:$G$368,5,FALSE)),IF(B77="","",VLOOKUP(A77,Calendar!$A$3:$G$368,2,FALSE)))</f>
        <v/>
      </c>
      <c r="D77" s="107"/>
      <c r="E77" s="107"/>
      <c r="F77" s="108"/>
      <c r="G77" s="109"/>
      <c r="H77" s="107"/>
      <c r="I77" s="107"/>
      <c r="J77" s="108"/>
      <c r="K77" s="145"/>
      <c r="L77" s="145"/>
      <c r="M77" s="146"/>
      <c r="N77" s="110"/>
      <c r="O77" s="65">
        <f t="shared" si="8"/>
        <v>0</v>
      </c>
      <c r="P77" s="143">
        <f t="shared" si="9"/>
        <v>0</v>
      </c>
      <c r="Q77" s="65">
        <f t="shared" si="6"/>
        <v>0</v>
      </c>
      <c r="R77" s="120" t="str">
        <f>IF(G77="","",IF(COUNT(SEARCH({"Inservice","Prof","PD"},G77)),TRUE,FALSE))</f>
        <v/>
      </c>
      <c r="S77" s="120" t="str">
        <f>IF(G77="","",IF(COUNT(SEARCH({"Parent","Conference","PT"},G77)),TRUE,FALSE))</f>
        <v/>
      </c>
      <c r="T77" s="72">
        <f t="shared" si="7"/>
        <v>0</v>
      </c>
      <c r="U77" s="72" t="str">
        <f>IF(OR(G77="Last Attendance Day for Seniors",U76="x"),x,"")</f>
        <v/>
      </c>
    </row>
    <row r="78" spans="1:23" ht="15.75" customHeight="1" x14ac:dyDescent="0.15">
      <c r="A78" s="4">
        <v>827</v>
      </c>
      <c r="B78" s="8" t="str">
        <f>IF(ISNA(IF($B$45=3,IF(VLOOKUP(A78,Calendar!$A$3:$G$368,7,FALSE)="S", "", VLOOKUP(A78,Calendar!$A$3:$G$368,7,FALSE)),IF(VLOOKUP(A78,Calendar!$A$3:$G$368,4,FALSE)="S", "", VLOOKUP(A78,Calendar!$A$3:$G$368,4,FALSE)))),"",IF($B$45=3,IF(VLOOKUP(A78,Calendar!$A$3:$G$368,7,FALSE)="S", "", VLOOKUP(A78,Calendar!$A$3:$G$368,7,FALSE)),IF(VLOOKUP(A78,Calendar!$A$3:$G$368,4,FALSE)="S", "", VLOOKUP(A78,Calendar!$A$3:$G$368,4,FALSE))))</f>
        <v/>
      </c>
      <c r="C78" s="35" t="str">
        <f>IF($B$45=3,IF(B78="","",VLOOKUP(A78,Calendar!$A$3:$G$368,5,FALSE)),IF(B78="","",VLOOKUP(A78,Calendar!$A$3:$G$368,2,FALSE)))</f>
        <v/>
      </c>
      <c r="D78" s="107"/>
      <c r="E78" s="107"/>
      <c r="F78" s="108"/>
      <c r="G78" s="109"/>
      <c r="H78" s="107"/>
      <c r="I78" s="107"/>
      <c r="J78" s="108"/>
      <c r="K78" s="145"/>
      <c r="L78" s="145"/>
      <c r="M78" s="146"/>
      <c r="N78" s="110"/>
      <c r="O78" s="65">
        <f t="shared" si="8"/>
        <v>0</v>
      </c>
      <c r="P78" s="143">
        <f t="shared" si="9"/>
        <v>0</v>
      </c>
      <c r="Q78" s="65">
        <f t="shared" si="6"/>
        <v>0</v>
      </c>
      <c r="R78" s="120" t="str">
        <f>IF(G78="","",IF(COUNT(SEARCH({"Inservice","Prof","PD"},G78)),TRUE,FALSE))</f>
        <v/>
      </c>
      <c r="S78" s="120" t="str">
        <f>IF(G78="","",IF(COUNT(SEARCH({"Parent","Conference","PT"},G78)),TRUE,FALSE))</f>
        <v/>
      </c>
      <c r="T78" s="72">
        <f t="shared" si="7"/>
        <v>0</v>
      </c>
      <c r="U78" s="72" t="str">
        <f>IF(OR(G78="Last Attendance Day for Seniors",U77="x"),x,"")</f>
        <v/>
      </c>
    </row>
    <row r="79" spans="1:23" ht="15.75" customHeight="1" x14ac:dyDescent="0.15">
      <c r="A79" s="4">
        <v>828</v>
      </c>
      <c r="B79" s="8" t="str">
        <f>IF(ISNA(IF($B$45=3,IF(VLOOKUP(A79,Calendar!$A$3:$G$368,7,FALSE)="S", "", VLOOKUP(A79,Calendar!$A$3:$G$368,7,FALSE)),IF(VLOOKUP(A79,Calendar!$A$3:$G$368,4,FALSE)="S", "", VLOOKUP(A79,Calendar!$A$3:$G$368,4,FALSE)))),"",IF($B$45=3,IF(VLOOKUP(A79,Calendar!$A$3:$G$368,7,FALSE)="S", "", VLOOKUP(A79,Calendar!$A$3:$G$368,7,FALSE)),IF(VLOOKUP(A79,Calendar!$A$3:$G$368,4,FALSE)="S", "", VLOOKUP(A79,Calendar!$A$3:$G$368,4,FALSE))))</f>
        <v>M</v>
      </c>
      <c r="C79" s="35">
        <f>IF($B$45=3,IF(B79="","",VLOOKUP(A79,Calendar!$A$3:$G$368,5,FALSE)),IF(B79="","",VLOOKUP(A79,Calendar!$A$3:$G$368,2,FALSE)))</f>
        <v>42975</v>
      </c>
      <c r="D79" s="107"/>
      <c r="E79" s="107"/>
      <c r="F79" s="108"/>
      <c r="G79" s="109"/>
      <c r="H79" s="107"/>
      <c r="I79" s="107"/>
      <c r="J79" s="108"/>
      <c r="K79" s="145"/>
      <c r="L79" s="145"/>
      <c r="M79" s="146"/>
      <c r="N79" s="110"/>
      <c r="O79" s="65">
        <f t="shared" si="8"/>
        <v>0</v>
      </c>
      <c r="P79" s="143">
        <f t="shared" si="9"/>
        <v>0</v>
      </c>
      <c r="Q79" s="65">
        <f t="shared" si="6"/>
        <v>0</v>
      </c>
      <c r="R79" s="120" t="str">
        <f>IF(G79="","",IF(COUNT(SEARCH({"Inservice","Prof","PD"},G79)),TRUE,FALSE))</f>
        <v/>
      </c>
      <c r="S79" s="120" t="str">
        <f>IF(G79="","",IF(COUNT(SEARCH({"Parent","Conference","PT"},G79)),TRUE,FALSE))</f>
        <v/>
      </c>
      <c r="T79" s="72">
        <f t="shared" si="7"/>
        <v>0</v>
      </c>
      <c r="U79" s="72" t="str">
        <f>IF(OR(G79="Last Attendance Day for Seniors",U78="x"),x,"")</f>
        <v/>
      </c>
    </row>
    <row r="80" spans="1:23" ht="15.75" customHeight="1" x14ac:dyDescent="0.15">
      <c r="A80" s="4">
        <v>829</v>
      </c>
      <c r="B80" s="8" t="str">
        <f>IF(ISNA(IF($B$45=3,IF(VLOOKUP(A80,Calendar!$A$3:$G$368,7,FALSE)="S", "", VLOOKUP(A80,Calendar!$A$3:$G$368,7,FALSE)),IF(VLOOKUP(A80,Calendar!$A$3:$G$368,4,FALSE)="S", "", VLOOKUP(A80,Calendar!$A$3:$G$368,4,FALSE)))),"",IF($B$45=3,IF(VLOOKUP(A80,Calendar!$A$3:$G$368,7,FALSE)="S", "", VLOOKUP(A80,Calendar!$A$3:$G$368,7,FALSE)),IF(VLOOKUP(A80,Calendar!$A$3:$G$368,4,FALSE)="S", "", VLOOKUP(A80,Calendar!$A$3:$G$368,4,FALSE))))</f>
        <v>T</v>
      </c>
      <c r="C80" s="35">
        <f>IF($B$45=3,IF(B80="","",VLOOKUP(A80,Calendar!$A$3:$G$368,5,FALSE)),IF(B80="","",VLOOKUP(A80,Calendar!$A$3:$G$368,2,FALSE)))</f>
        <v>42976</v>
      </c>
      <c r="D80" s="107"/>
      <c r="E80" s="107"/>
      <c r="F80" s="108"/>
      <c r="G80" s="109"/>
      <c r="H80" s="107"/>
      <c r="I80" s="107"/>
      <c r="J80" s="108"/>
      <c r="K80" s="145"/>
      <c r="L80" s="145"/>
      <c r="M80" s="146"/>
      <c r="N80" s="110"/>
      <c r="O80" s="65">
        <f t="shared" si="8"/>
        <v>0</v>
      </c>
      <c r="P80" s="143">
        <f t="shared" si="9"/>
        <v>0</v>
      </c>
      <c r="Q80" s="65">
        <f t="shared" si="6"/>
        <v>0</v>
      </c>
      <c r="R80" s="120" t="str">
        <f>IF(G80="","",IF(COUNT(SEARCH({"Inservice","Prof","PD"},G80)),TRUE,FALSE))</f>
        <v/>
      </c>
      <c r="S80" s="120" t="str">
        <f>IF(G80="","",IF(COUNT(SEARCH({"Parent","Conference","PT"},G80)),TRUE,FALSE))</f>
        <v/>
      </c>
      <c r="T80" s="72">
        <f t="shared" si="7"/>
        <v>0</v>
      </c>
      <c r="U80" s="72" t="str">
        <f>IF(OR(G80="Last Attendance Day for Seniors",U79="x"),x,"")</f>
        <v/>
      </c>
    </row>
    <row r="81" spans="1:23" ht="15.75" customHeight="1" x14ac:dyDescent="0.15">
      <c r="A81" s="4">
        <v>830</v>
      </c>
      <c r="B81" s="8" t="str">
        <f>IF(ISNA(IF($B$45=3,IF(VLOOKUP(A81,Calendar!$A$3:$G$368,7,FALSE)="S", "", VLOOKUP(A81,Calendar!$A$3:$G$368,7,FALSE)),IF(VLOOKUP(A81,Calendar!$A$3:$G$368,4,FALSE)="S", "", VLOOKUP(A81,Calendar!$A$3:$G$368,4,FALSE)))),"",IF($B$45=3,IF(VLOOKUP(A81,Calendar!$A$3:$G$368,7,FALSE)="S", "", VLOOKUP(A81,Calendar!$A$3:$G$368,7,FALSE)),IF(VLOOKUP(A81,Calendar!$A$3:$G$368,4,FALSE)="S", "", VLOOKUP(A81,Calendar!$A$3:$G$368,4,FALSE))))</f>
        <v>W</v>
      </c>
      <c r="C81" s="35">
        <f>IF($B$45=3,IF(B81="","",VLOOKUP(A81,Calendar!$A$3:$G$368,5,FALSE)),IF(B81="","",VLOOKUP(A81,Calendar!$A$3:$G$368,2,FALSE)))</f>
        <v>42977</v>
      </c>
      <c r="D81" s="107"/>
      <c r="E81" s="107"/>
      <c r="F81" s="108"/>
      <c r="G81" s="109"/>
      <c r="H81" s="107"/>
      <c r="I81" s="107"/>
      <c r="J81" s="108"/>
      <c r="K81" s="145"/>
      <c r="L81" s="145"/>
      <c r="M81" s="146"/>
      <c r="N81" s="110"/>
      <c r="O81" s="65">
        <f t="shared" si="8"/>
        <v>0</v>
      </c>
      <c r="P81" s="143">
        <f t="shared" si="9"/>
        <v>0</v>
      </c>
      <c r="Q81" s="65">
        <f t="shared" si="6"/>
        <v>0</v>
      </c>
      <c r="R81" s="120" t="str">
        <f>IF(G81="","",IF(COUNT(SEARCH({"Inservice","Prof","PD"},G81)),TRUE,FALSE))</f>
        <v/>
      </c>
      <c r="S81" s="120" t="str">
        <f>IF(G81="","",IF(COUNT(SEARCH({"Parent","Conference","PT"},G81)),TRUE,FALSE))</f>
        <v/>
      </c>
      <c r="T81" s="72">
        <f t="shared" si="7"/>
        <v>0</v>
      </c>
      <c r="U81" s="72" t="str">
        <f>IF(OR(G81="Last Attendance Day for Seniors",U80="x"),x,"")</f>
        <v/>
      </c>
    </row>
    <row r="82" spans="1:23" ht="15.75" customHeight="1" x14ac:dyDescent="0.15">
      <c r="A82" s="4">
        <v>831</v>
      </c>
      <c r="B82" s="8" t="str">
        <f>IF(ISNA(IF($B$45=3,IF(VLOOKUP(A82,Calendar!$A$3:$G$368,7,FALSE)="S", "", VLOOKUP(A82,Calendar!$A$3:$G$368,7,FALSE)),IF(VLOOKUP(A82,Calendar!$A$3:$G$368,4,FALSE)="S", "", VLOOKUP(A82,Calendar!$A$3:$G$368,4,FALSE)))),"",IF($B$45=3,IF(VLOOKUP(A82,Calendar!$A$3:$G$368,7,FALSE)="S", "", VLOOKUP(A82,Calendar!$A$3:$G$368,7,FALSE)),IF(VLOOKUP(A82,Calendar!$A$3:$G$368,4,FALSE)="S", "", VLOOKUP(A82,Calendar!$A$3:$G$368,4,FALSE))))</f>
        <v>R</v>
      </c>
      <c r="C82" s="35">
        <f>IF($B$45=3,IF(B82="","",VLOOKUP(A82,Calendar!$A$3:$G$368,5,FALSE)),IF(B82="","",VLOOKUP(A82,Calendar!$A$3:$G$368,2,FALSE)))</f>
        <v>42978</v>
      </c>
      <c r="D82" s="107"/>
      <c r="E82" s="107"/>
      <c r="F82" s="108"/>
      <c r="G82" s="109"/>
      <c r="H82" s="107"/>
      <c r="I82" s="107"/>
      <c r="J82" s="108"/>
      <c r="K82" s="145"/>
      <c r="L82" s="145"/>
      <c r="M82" s="146"/>
      <c r="N82" s="110"/>
      <c r="O82" s="65">
        <f t="shared" si="8"/>
        <v>0</v>
      </c>
      <c r="P82" s="143">
        <f t="shared" si="9"/>
        <v>0</v>
      </c>
      <c r="Q82" s="65">
        <f t="shared" si="6"/>
        <v>0</v>
      </c>
      <c r="R82" s="120" t="str">
        <f>IF(G82="","",IF(COUNT(SEARCH({"Inservice","Prof","PD"},G82)),TRUE,FALSE))</f>
        <v/>
      </c>
      <c r="S82" s="120" t="str">
        <f>IF(G82="","",IF(COUNT(SEARCH({"Parent","Conference","PT"},G82)),TRUE,FALSE))</f>
        <v/>
      </c>
      <c r="T82" s="72">
        <f t="shared" si="7"/>
        <v>0</v>
      </c>
      <c r="U82" s="72" t="str">
        <f>IF(OR(G82="Last Attendance Day for Seniors",U81="x"),x,"")</f>
        <v/>
      </c>
    </row>
    <row r="83" spans="1:23" ht="3" customHeight="1" x14ac:dyDescent="0.15">
      <c r="B83" s="24"/>
      <c r="C83" s="11"/>
      <c r="D83" s="12"/>
      <c r="E83" s="12"/>
      <c r="F83" s="13"/>
      <c r="G83" s="11"/>
      <c r="H83" s="12"/>
      <c r="I83" s="12"/>
      <c r="J83" s="12"/>
      <c r="K83" s="12"/>
      <c r="L83" s="12"/>
      <c r="M83" s="12"/>
      <c r="N83" s="13"/>
      <c r="O83" s="13"/>
      <c r="P83" s="13"/>
      <c r="Q83" s="11"/>
      <c r="R83" s="63"/>
      <c r="S83" s="63"/>
      <c r="T83" s="63"/>
      <c r="U83" s="63"/>
    </row>
    <row r="84" spans="1:23" ht="15.75" customHeight="1" x14ac:dyDescent="0.15">
      <c r="B84" s="25" t="s">
        <v>17</v>
      </c>
      <c r="C84" s="26"/>
      <c r="D84" s="27"/>
      <c r="E84" s="28">
        <f>COUNT(E52:E82)</f>
        <v>0</v>
      </c>
      <c r="F84" s="29"/>
      <c r="G84" s="30" t="s">
        <v>58</v>
      </c>
      <c r="H84" s="12"/>
      <c r="I84" s="12"/>
      <c r="J84" s="12"/>
      <c r="K84" s="12"/>
      <c r="L84" s="12"/>
      <c r="M84" s="12"/>
      <c r="N84" s="13"/>
      <c r="O84" s="66">
        <f>SUM(O52:O82)*0.5</f>
        <v>0</v>
      </c>
      <c r="P84" s="66">
        <f t="shared" ref="P84:Q84" si="10">SUM(P52:P82)</f>
        <v>0</v>
      </c>
      <c r="Q84" s="66">
        <f t="shared" si="10"/>
        <v>0</v>
      </c>
      <c r="R84" s="71"/>
      <c r="S84" s="71"/>
    </row>
    <row r="85" spans="1:23" ht="15.75" customHeight="1" x14ac:dyDescent="0.15">
      <c r="B85" s="31" t="s">
        <v>46</v>
      </c>
      <c r="C85" s="31"/>
      <c r="D85" s="32"/>
      <c r="E85" s="32"/>
      <c r="F85" s="73">
        <f>COUNTIF(T52:T82,1)</f>
        <v>0</v>
      </c>
      <c r="G85" s="79" t="s">
        <v>18</v>
      </c>
      <c r="H85" s="76"/>
      <c r="I85" s="76"/>
      <c r="J85" s="76"/>
      <c r="K85" s="76"/>
      <c r="L85" s="76"/>
      <c r="M85" s="76"/>
      <c r="N85" s="77">
        <f>SUM(N52:N82)</f>
        <v>0</v>
      </c>
      <c r="O85" s="77">
        <f>O84*1440/60</f>
        <v>0</v>
      </c>
      <c r="P85" s="77">
        <f t="shared" ref="P85" si="11">P84*1440/60</f>
        <v>0</v>
      </c>
      <c r="Q85" s="77">
        <f t="shared" ref="Q85" si="12">Q84*1440/60</f>
        <v>0</v>
      </c>
      <c r="R85" s="1"/>
      <c r="S85" s="1"/>
    </row>
    <row r="86" spans="1:23" ht="15.75" customHeight="1" x14ac:dyDescent="0.15">
      <c r="B86" s="8"/>
      <c r="C86" s="7"/>
      <c r="D86" s="14"/>
      <c r="E86" s="14"/>
      <c r="F86" s="15"/>
      <c r="G86" s="16"/>
      <c r="H86" s="14"/>
      <c r="I86" s="14"/>
      <c r="J86" s="14"/>
      <c r="K86" s="14"/>
      <c r="L86" s="14"/>
      <c r="M86" s="14"/>
      <c r="N86" s="15"/>
      <c r="O86" s="15"/>
      <c r="P86" s="15"/>
      <c r="Q86" s="7"/>
    </row>
    <row r="87" spans="1:23" ht="15.75" customHeight="1" x14ac:dyDescent="0.2">
      <c r="B87" s="157" t="s">
        <v>0</v>
      </c>
      <c r="C87" s="158"/>
      <c r="D87" s="158"/>
      <c r="E87" s="158"/>
      <c r="F87" s="158"/>
      <c r="G87" s="158"/>
      <c r="H87" s="158"/>
      <c r="I87" s="158"/>
      <c r="J87" s="158"/>
      <c r="K87" s="158"/>
      <c r="L87" s="158"/>
      <c r="M87" s="158"/>
      <c r="N87" s="158"/>
      <c r="O87" s="158"/>
      <c r="P87" s="158"/>
      <c r="Q87" s="158"/>
      <c r="R87" s="1"/>
      <c r="S87" s="1"/>
    </row>
    <row r="88" spans="1:23" ht="15.75" customHeight="1" x14ac:dyDescent="0.2">
      <c r="B88" s="157" t="str">
        <f>VLOOKUP(B45,Calendar!$O$11:$P$13,2,FALSE)</f>
        <v>Please Select</v>
      </c>
      <c r="C88" s="158"/>
      <c r="D88" s="158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"/>
      <c r="S88" s="1"/>
      <c r="T88" s="22"/>
    </row>
    <row r="89" spans="1:23" ht="15.75" customHeight="1" x14ac:dyDescent="0.15">
      <c r="B89" s="1"/>
      <c r="C89" s="1"/>
      <c r="D89" s="2"/>
      <c r="E89" s="2"/>
      <c r="F89" s="3"/>
      <c r="G89" s="1"/>
      <c r="P89" s="3"/>
      <c r="Q89" s="1"/>
      <c r="T89" s="22"/>
    </row>
    <row r="90" spans="1:23" ht="15.75" customHeight="1" x14ac:dyDescent="0.2">
      <c r="B90" s="19" t="s">
        <v>20</v>
      </c>
      <c r="D90" s="159" t="s">
        <v>19</v>
      </c>
      <c r="E90" s="160"/>
      <c r="N90" s="56" t="s">
        <v>66</v>
      </c>
      <c r="O90" s="161" t="str">
        <f>IF($O$47="","",$O$47)</f>
        <v/>
      </c>
      <c r="P90" s="162"/>
      <c r="Q90" s="162"/>
    </row>
    <row r="91" spans="1:23" ht="15.75" customHeight="1" x14ac:dyDescent="0.15">
      <c r="R91" s="22"/>
      <c r="S91" s="22"/>
    </row>
    <row r="92" spans="1:23" ht="23.25" x14ac:dyDescent="0.2">
      <c r="B92" s="58"/>
      <c r="C92" s="58"/>
      <c r="D92" s="152" t="s">
        <v>3</v>
      </c>
      <c r="E92" s="153"/>
      <c r="F92" s="59" t="s">
        <v>56</v>
      </c>
      <c r="G92" s="154" t="s">
        <v>53</v>
      </c>
      <c r="H92" s="155"/>
      <c r="I92" s="156"/>
      <c r="J92" s="131" t="s">
        <v>75</v>
      </c>
      <c r="K92" s="133" t="s">
        <v>4</v>
      </c>
      <c r="L92" s="134"/>
      <c r="M92" s="135" t="s">
        <v>75</v>
      </c>
      <c r="N92" s="59" t="s">
        <v>54</v>
      </c>
      <c r="O92" s="59" t="s">
        <v>4</v>
      </c>
      <c r="P92" s="59" t="s">
        <v>5</v>
      </c>
      <c r="Q92" s="60" t="s">
        <v>6</v>
      </c>
      <c r="R92" s="22"/>
      <c r="S92" s="22"/>
      <c r="T92" s="64"/>
    </row>
    <row r="93" spans="1:23" ht="15.75" customHeight="1" x14ac:dyDescent="0.15">
      <c r="B93" s="8" t="s">
        <v>7</v>
      </c>
      <c r="C93" s="8" t="s">
        <v>8</v>
      </c>
      <c r="D93" s="9" t="s">
        <v>9</v>
      </c>
      <c r="E93" s="9" t="s">
        <v>10</v>
      </c>
      <c r="F93" s="10" t="s">
        <v>55</v>
      </c>
      <c r="G93" s="8" t="s">
        <v>11</v>
      </c>
      <c r="H93" s="9" t="s">
        <v>9</v>
      </c>
      <c r="I93" s="9" t="s">
        <v>10</v>
      </c>
      <c r="J93" s="132" t="s">
        <v>55</v>
      </c>
      <c r="K93" s="136" t="s">
        <v>9</v>
      </c>
      <c r="L93" s="137" t="s">
        <v>10</v>
      </c>
      <c r="M93" s="138" t="s">
        <v>55</v>
      </c>
      <c r="N93" s="10" t="s">
        <v>12</v>
      </c>
      <c r="O93" s="10" t="s">
        <v>55</v>
      </c>
      <c r="P93" s="10" t="s">
        <v>55</v>
      </c>
      <c r="Q93" s="8" t="s">
        <v>55</v>
      </c>
    </row>
    <row r="94" spans="1:23" ht="3" customHeight="1" x14ac:dyDescent="0.15">
      <c r="B94" s="11"/>
      <c r="C94" s="11"/>
      <c r="D94" s="12"/>
      <c r="E94" s="12"/>
      <c r="F94" s="13"/>
      <c r="G94" s="11"/>
      <c r="H94" s="12"/>
      <c r="I94" s="12"/>
      <c r="J94" s="12"/>
      <c r="K94" s="12"/>
      <c r="L94" s="12"/>
      <c r="M94" s="12"/>
      <c r="N94" s="13"/>
      <c r="O94" s="13"/>
      <c r="P94" s="13"/>
      <c r="Q94" s="11"/>
      <c r="R94" s="63"/>
      <c r="S94" s="63"/>
      <c r="T94" s="63"/>
      <c r="U94" s="63"/>
    </row>
    <row r="95" spans="1:23" ht="15.75" customHeight="1" x14ac:dyDescent="0.15">
      <c r="A95" s="4">
        <v>901</v>
      </c>
      <c r="B95" s="8" t="str">
        <f>IF(ISNA(IF($B$45=3,IF(VLOOKUP(A95,Calendar!$A$3:$G$368,7,FALSE)="S", "", VLOOKUP(A95,Calendar!$A$3:$G$368,7,FALSE)),IF(VLOOKUP(A95,Calendar!$A$3:$G$368,4,FALSE)="S", "", VLOOKUP(A95,Calendar!$A$3:$G$368,4,FALSE)))),"",IF($B$45=3,IF(VLOOKUP(A95,Calendar!$A$3:$G$368,7,FALSE)="S", "", VLOOKUP(A95,Calendar!$A$3:$G$368,7,FALSE)),IF(VLOOKUP(A95,Calendar!$A$3:$G$368,4,FALSE)="S", "", VLOOKUP(A95,Calendar!$A$3:$G$368,4,FALSE))))</f>
        <v>F</v>
      </c>
      <c r="C95" s="35">
        <f>IF($B$45=3,IF(B95="","",VLOOKUP(A95,Calendar!$A$3:$G$368,5,FALSE)),IF(B95="","",VLOOKUP(A95,Calendar!$A$3:$G$368,2,FALSE)))</f>
        <v>42979</v>
      </c>
      <c r="D95" s="107"/>
      <c r="E95" s="107"/>
      <c r="F95" s="108"/>
      <c r="G95" s="109"/>
      <c r="H95" s="107"/>
      <c r="I95" s="107"/>
      <c r="J95" s="108"/>
      <c r="K95" s="145"/>
      <c r="L95" s="145"/>
      <c r="M95" s="146"/>
      <c r="N95" s="110"/>
      <c r="O95" s="65">
        <f>IF(R95=FALSE, 0, IF(K95&gt;L95,(L95+0.5)-K95-(M95/1440),L95-K95-(M95/1440)))</f>
        <v>0</v>
      </c>
      <c r="P95" s="143">
        <f>IF(S95=FALSE, 0, IF(H95&gt;I95,(I95+0.5)-H95-(J95/1440),I95-H95-(J95/1440)))</f>
        <v>0</v>
      </c>
      <c r="Q95" s="65">
        <f t="shared" ref="Q95:Q125" si="13">IF(D95&gt;E95,(E95+0.5)-D95-(F95/1440),E95-D95-(F95/1440))</f>
        <v>0</v>
      </c>
      <c r="R95" s="120" t="str">
        <f>IF(G95="","",IF(COUNT(SEARCH({"Inservice","Prof","PD"},G95)),TRUE,FALSE))</f>
        <v/>
      </c>
      <c r="S95" s="120" t="str">
        <f>IF(G95="","",IF(COUNT(SEARCH({"Parent","Conference","PT"},G95)),TRUE,FALSE))</f>
        <v/>
      </c>
      <c r="T95" s="72">
        <f t="shared" ref="T95:T125" si="14">IF(OR(N95&lt;&gt;"",O95&lt;&gt;0,P95&lt;&gt;0,Q95&lt;&gt;0),1,0)</f>
        <v>0</v>
      </c>
      <c r="U95" s="72" t="str">
        <f>IF(OR(G95="Last Attendance Day for Seniors",U94="x"),x,"")</f>
        <v/>
      </c>
      <c r="W95" s="149"/>
    </row>
    <row r="96" spans="1:23" ht="15.75" customHeight="1" x14ac:dyDescent="0.15">
      <c r="A96" s="4">
        <v>902</v>
      </c>
      <c r="B96" s="8" t="str">
        <f>IF(ISNA(IF($B$45=3,IF(VLOOKUP(A96,Calendar!$A$3:$G$368,7,FALSE)="S", "", VLOOKUP(A96,Calendar!$A$3:$G$368,7,FALSE)),IF(VLOOKUP(A96,Calendar!$A$3:$G$368,4,FALSE)="S", "", VLOOKUP(A96,Calendar!$A$3:$G$368,4,FALSE)))),"",IF($B$45=3,IF(VLOOKUP(A96,Calendar!$A$3:$G$368,7,FALSE)="S", "", VLOOKUP(A96,Calendar!$A$3:$G$368,7,FALSE)),IF(VLOOKUP(A96,Calendar!$A$3:$G$368,4,FALSE)="S", "", VLOOKUP(A96,Calendar!$A$3:$G$368,4,FALSE))))</f>
        <v/>
      </c>
      <c r="C96" s="35" t="str">
        <f>IF($B$45=3,IF(B96="","",VLOOKUP(A96,Calendar!$A$3:$G$368,5,FALSE)),IF(B96="","",VLOOKUP(A96,Calendar!$A$3:$G$368,2,FALSE)))</f>
        <v/>
      </c>
      <c r="D96" s="107"/>
      <c r="E96" s="107"/>
      <c r="F96" s="108"/>
      <c r="G96" s="109"/>
      <c r="H96" s="107"/>
      <c r="I96" s="107"/>
      <c r="J96" s="108"/>
      <c r="K96" s="145"/>
      <c r="L96" s="145"/>
      <c r="M96" s="146"/>
      <c r="N96" s="110"/>
      <c r="O96" s="65">
        <f t="shared" ref="O96:O125" si="15">IF(R96=FALSE, 0, IF(K96&gt;L96,(L96+0.5)-K96-(M96/1440),L96-K96-(M96/1440)))</f>
        <v>0</v>
      </c>
      <c r="P96" s="143">
        <f t="shared" ref="P96:P125" si="16">IF(S96=FALSE, 0, IF(H96&gt;I96,(I96+0.5)-H96-(J96/1440),I96-H96-(J96/1440)))</f>
        <v>0</v>
      </c>
      <c r="Q96" s="65">
        <f t="shared" si="13"/>
        <v>0</v>
      </c>
      <c r="R96" s="120" t="str">
        <f>IF(G96="","",IF(COUNT(SEARCH({"Inservice","Prof","PD"},G96)),TRUE,FALSE))</f>
        <v/>
      </c>
      <c r="S96" s="120" t="str">
        <f>IF(G96="","",IF(COUNT(SEARCH({"Parent","Conference","PT"},G96)),TRUE,FALSE))</f>
        <v/>
      </c>
      <c r="T96" s="72">
        <f t="shared" si="14"/>
        <v>0</v>
      </c>
      <c r="U96" s="72" t="str">
        <f>IF(OR(G96="Last Attendance Day for Seniors",U95="x"),x,"")</f>
        <v/>
      </c>
      <c r="W96" s="149"/>
    </row>
    <row r="97" spans="1:23" ht="15.75" customHeight="1" x14ac:dyDescent="0.15">
      <c r="A97" s="4">
        <v>903</v>
      </c>
      <c r="B97" s="8" t="str">
        <f>IF(ISNA(IF($B$45=3,IF(VLOOKUP(A97,Calendar!$A$3:$G$368,7,FALSE)="S", "", VLOOKUP(A97,Calendar!$A$3:$G$368,7,FALSE)),IF(VLOOKUP(A97,Calendar!$A$3:$G$368,4,FALSE)="S", "", VLOOKUP(A97,Calendar!$A$3:$G$368,4,FALSE)))),"",IF($B$45=3,IF(VLOOKUP(A97,Calendar!$A$3:$G$368,7,FALSE)="S", "", VLOOKUP(A97,Calendar!$A$3:$G$368,7,FALSE)),IF(VLOOKUP(A97,Calendar!$A$3:$G$368,4,FALSE)="S", "", VLOOKUP(A97,Calendar!$A$3:$G$368,4,FALSE))))</f>
        <v/>
      </c>
      <c r="C97" s="35" t="str">
        <f>IF($B$45=3,IF(B97="","",VLOOKUP(A97,Calendar!$A$3:$G$368,5,FALSE)),IF(B97="","",VLOOKUP(A97,Calendar!$A$3:$G$368,2,FALSE)))</f>
        <v/>
      </c>
      <c r="D97" s="107"/>
      <c r="E97" s="107"/>
      <c r="F97" s="108"/>
      <c r="G97" s="109"/>
      <c r="H97" s="107"/>
      <c r="I97" s="107"/>
      <c r="J97" s="108"/>
      <c r="K97" s="145"/>
      <c r="L97" s="145"/>
      <c r="M97" s="146"/>
      <c r="N97" s="110"/>
      <c r="O97" s="65">
        <f t="shared" si="15"/>
        <v>0</v>
      </c>
      <c r="P97" s="143">
        <f t="shared" si="16"/>
        <v>0</v>
      </c>
      <c r="Q97" s="65">
        <f>IF(D97&gt;E97,(E97+0.5)-D97-(F97/1440),E97-D97-(F97/1440))</f>
        <v>0</v>
      </c>
      <c r="R97" s="120" t="str">
        <f>IF(G97="","",IF(COUNT(SEARCH({"Inservice","Prof","PD"},G97)),TRUE,FALSE))</f>
        <v/>
      </c>
      <c r="S97" s="120" t="str">
        <f>IF(G97="","",IF(COUNT(SEARCH({"Parent","Conference","PT"},G97)),TRUE,FALSE))</f>
        <v/>
      </c>
      <c r="T97" s="72">
        <f t="shared" si="14"/>
        <v>0</v>
      </c>
      <c r="U97" s="72" t="str">
        <f>IF(OR(G97="Last Attendance Day for Seniors",U96="x"),x,"")</f>
        <v/>
      </c>
      <c r="W97" s="149"/>
    </row>
    <row r="98" spans="1:23" ht="15.75" customHeight="1" x14ac:dyDescent="0.15">
      <c r="A98" s="4">
        <v>904</v>
      </c>
      <c r="B98" s="8" t="str">
        <f>IF(ISNA(IF($B$45=3,IF(VLOOKUP(A98,Calendar!$A$3:$G$368,7,FALSE)="S", "", VLOOKUP(A98,Calendar!$A$3:$G$368,7,FALSE)),IF(VLOOKUP(A98,Calendar!$A$3:$G$368,4,FALSE)="S", "", VLOOKUP(A98,Calendar!$A$3:$G$368,4,FALSE)))),"",IF($B$45=3,IF(VLOOKUP(A98,Calendar!$A$3:$G$368,7,FALSE)="S", "", VLOOKUP(A98,Calendar!$A$3:$G$368,7,FALSE)),IF(VLOOKUP(A98,Calendar!$A$3:$G$368,4,FALSE)="S", "", VLOOKUP(A98,Calendar!$A$3:$G$368,4,FALSE))))</f>
        <v>M</v>
      </c>
      <c r="C98" s="35">
        <f>IF($B$45=3,IF(B98="","",VLOOKUP(A98,Calendar!$A$3:$G$368,5,FALSE)),IF(B98="","",VLOOKUP(A98,Calendar!$A$3:$G$368,2,FALSE)))</f>
        <v>42982</v>
      </c>
      <c r="D98" s="107"/>
      <c r="E98" s="107"/>
      <c r="F98" s="108"/>
      <c r="G98" s="109"/>
      <c r="H98" s="107"/>
      <c r="I98" s="107"/>
      <c r="J98" s="108"/>
      <c r="K98" s="145"/>
      <c r="L98" s="145"/>
      <c r="M98" s="146"/>
      <c r="N98" s="110"/>
      <c r="O98" s="65">
        <f t="shared" si="15"/>
        <v>0</v>
      </c>
      <c r="P98" s="143">
        <f t="shared" si="16"/>
        <v>0</v>
      </c>
      <c r="Q98" s="65">
        <f t="shared" si="13"/>
        <v>0</v>
      </c>
      <c r="R98" s="120" t="str">
        <f>IF(G98="","",IF(COUNT(SEARCH({"Inservice","Prof","PD"},G98)),TRUE,FALSE))</f>
        <v/>
      </c>
      <c r="S98" s="120" t="str">
        <f>IF(G98="","",IF(COUNT(SEARCH({"Parent","Conference","PT"},G98)),TRUE,FALSE))</f>
        <v/>
      </c>
      <c r="T98" s="72">
        <f t="shared" si="14"/>
        <v>0</v>
      </c>
      <c r="U98" s="72" t="str">
        <f>IF(OR(G98="Last Attendance Day for Seniors",U97="x"),x,"")</f>
        <v/>
      </c>
      <c r="W98" s="149"/>
    </row>
    <row r="99" spans="1:23" ht="15.75" customHeight="1" x14ac:dyDescent="0.15">
      <c r="A99" s="4">
        <v>905</v>
      </c>
      <c r="B99" s="8" t="str">
        <f>IF(ISNA(IF($B$45=3,IF(VLOOKUP(A99,Calendar!$A$3:$G$368,7,FALSE)="S", "", VLOOKUP(A99,Calendar!$A$3:$G$368,7,FALSE)),IF(VLOOKUP(A99,Calendar!$A$3:$G$368,4,FALSE)="S", "", VLOOKUP(A99,Calendar!$A$3:$G$368,4,FALSE)))),"",IF($B$45=3,IF(VLOOKUP(A99,Calendar!$A$3:$G$368,7,FALSE)="S", "", VLOOKUP(A99,Calendar!$A$3:$G$368,7,FALSE)),IF(VLOOKUP(A99,Calendar!$A$3:$G$368,4,FALSE)="S", "", VLOOKUP(A99,Calendar!$A$3:$G$368,4,FALSE))))</f>
        <v>T</v>
      </c>
      <c r="C99" s="35">
        <f>IF($B$45=3,IF(B99="","",VLOOKUP(A99,Calendar!$A$3:$G$368,5,FALSE)),IF(B99="","",VLOOKUP(A99,Calendar!$A$3:$G$368,2,FALSE)))</f>
        <v>42983</v>
      </c>
      <c r="D99" s="107"/>
      <c r="E99" s="107"/>
      <c r="F99" s="108"/>
      <c r="G99" s="109"/>
      <c r="H99" s="107"/>
      <c r="I99" s="107"/>
      <c r="J99" s="108"/>
      <c r="K99" s="145"/>
      <c r="L99" s="145"/>
      <c r="M99" s="146"/>
      <c r="N99" s="110"/>
      <c r="O99" s="65">
        <f t="shared" si="15"/>
        <v>0</v>
      </c>
      <c r="P99" s="143">
        <f t="shared" si="16"/>
        <v>0</v>
      </c>
      <c r="Q99" s="65">
        <f t="shared" si="13"/>
        <v>0</v>
      </c>
      <c r="R99" s="120" t="str">
        <f>IF(G99="","",IF(COUNT(SEARCH({"Inservice","Prof","PD"},G99)),TRUE,FALSE))</f>
        <v/>
      </c>
      <c r="S99" s="120" t="str">
        <f>IF(G99="","",IF(COUNT(SEARCH({"Parent","Conference","PT"},G99)),TRUE,FALSE))</f>
        <v/>
      </c>
      <c r="T99" s="72">
        <f t="shared" si="14"/>
        <v>0</v>
      </c>
      <c r="U99" s="72" t="str">
        <f>IF(OR(G99="Last Attendance Day for Seniors",U98="x"),x,"")</f>
        <v/>
      </c>
      <c r="W99" s="149"/>
    </row>
    <row r="100" spans="1:23" s="19" customFormat="1" ht="15.75" customHeight="1" x14ac:dyDescent="0.15">
      <c r="A100" s="4">
        <v>906</v>
      </c>
      <c r="B100" s="8" t="str">
        <f>IF(ISNA(IF($B$45=3,IF(VLOOKUP(A100,Calendar!$A$3:$G$368,7,FALSE)="S", "", VLOOKUP(A100,Calendar!$A$3:$G$368,7,FALSE)),IF(VLOOKUP(A100,Calendar!$A$3:$G$368,4,FALSE)="S", "", VLOOKUP(A100,Calendar!$A$3:$G$368,4,FALSE)))),"",IF($B$45=3,IF(VLOOKUP(A100,Calendar!$A$3:$G$368,7,FALSE)="S", "", VLOOKUP(A100,Calendar!$A$3:$G$368,7,FALSE)),IF(VLOOKUP(A100,Calendar!$A$3:$G$368,4,FALSE)="S", "", VLOOKUP(A100,Calendar!$A$3:$G$368,4,FALSE))))</f>
        <v>W</v>
      </c>
      <c r="C100" s="35">
        <f>IF($B$45=3,IF(B100="","",VLOOKUP(A100,Calendar!$A$3:$G$368,5,FALSE)),IF(B100="","",VLOOKUP(A100,Calendar!$A$3:$G$368,2,FALSE)))</f>
        <v>42984</v>
      </c>
      <c r="D100" s="107"/>
      <c r="E100" s="107"/>
      <c r="F100" s="108"/>
      <c r="G100" s="109"/>
      <c r="H100" s="107"/>
      <c r="I100" s="107"/>
      <c r="J100" s="108"/>
      <c r="K100" s="145"/>
      <c r="L100" s="145"/>
      <c r="M100" s="146"/>
      <c r="N100" s="110"/>
      <c r="O100" s="65">
        <f t="shared" si="15"/>
        <v>0</v>
      </c>
      <c r="P100" s="143">
        <f t="shared" si="16"/>
        <v>0</v>
      </c>
      <c r="Q100" s="65">
        <f t="shared" si="13"/>
        <v>0</v>
      </c>
      <c r="R100" s="120" t="str">
        <f>IF(G100="","",IF(COUNT(SEARCH({"Inservice","Prof","PD"},G100)),TRUE,FALSE))</f>
        <v/>
      </c>
      <c r="S100" s="120" t="str">
        <f>IF(G100="","",IF(COUNT(SEARCH({"Parent","Conference","PT"},G100)),TRUE,FALSE))</f>
        <v/>
      </c>
      <c r="T100" s="72">
        <f t="shared" si="14"/>
        <v>0</v>
      </c>
      <c r="U100" s="72" t="str">
        <f>IF(OR(G100="Last Attendance Day for Seniors",U99="x"),x,"")</f>
        <v/>
      </c>
      <c r="W100" s="149"/>
    </row>
    <row r="101" spans="1:23" ht="15.75" customHeight="1" x14ac:dyDescent="0.15">
      <c r="A101" s="4">
        <v>907</v>
      </c>
      <c r="B101" s="8" t="str">
        <f>IF(ISNA(IF($B$45=3,IF(VLOOKUP(A101,Calendar!$A$3:$G$368,7,FALSE)="S", "", VLOOKUP(A101,Calendar!$A$3:$G$368,7,FALSE)),IF(VLOOKUP(A101,Calendar!$A$3:$G$368,4,FALSE)="S", "", VLOOKUP(A101,Calendar!$A$3:$G$368,4,FALSE)))),"",IF($B$45=3,IF(VLOOKUP(A101,Calendar!$A$3:$G$368,7,FALSE)="S", "", VLOOKUP(A101,Calendar!$A$3:$G$368,7,FALSE)),IF(VLOOKUP(A101,Calendar!$A$3:$G$368,4,FALSE)="S", "", VLOOKUP(A101,Calendar!$A$3:$G$368,4,FALSE))))</f>
        <v>R</v>
      </c>
      <c r="C101" s="35">
        <f>IF($B$45=3,IF(B101="","",VLOOKUP(A101,Calendar!$A$3:$G$368,5,FALSE)),IF(B101="","",VLOOKUP(A101,Calendar!$A$3:$G$368,2,FALSE)))</f>
        <v>42985</v>
      </c>
      <c r="D101" s="107"/>
      <c r="E101" s="107"/>
      <c r="F101" s="108"/>
      <c r="G101" s="109"/>
      <c r="H101" s="107"/>
      <c r="I101" s="107"/>
      <c r="J101" s="108"/>
      <c r="K101" s="145"/>
      <c r="L101" s="145"/>
      <c r="M101" s="146"/>
      <c r="N101" s="110"/>
      <c r="O101" s="65">
        <f t="shared" si="15"/>
        <v>0</v>
      </c>
      <c r="P101" s="143">
        <f t="shared" si="16"/>
        <v>0</v>
      </c>
      <c r="Q101" s="65">
        <f t="shared" si="13"/>
        <v>0</v>
      </c>
      <c r="R101" s="120" t="str">
        <f>IF(G101="","",IF(COUNT(SEARCH({"Inservice","Prof","PD"},G101)),TRUE,FALSE))</f>
        <v/>
      </c>
      <c r="S101" s="120" t="str">
        <f>IF(G101="","",IF(COUNT(SEARCH({"Parent","Conference","PT"},G101)),TRUE,FALSE))</f>
        <v/>
      </c>
      <c r="T101" s="72">
        <f t="shared" si="14"/>
        <v>0</v>
      </c>
      <c r="U101" s="72" t="str">
        <f>IF(OR(G101="Last Attendance Day for Seniors",U100="x"),x,"")</f>
        <v/>
      </c>
      <c r="W101" s="149"/>
    </row>
    <row r="102" spans="1:23" ht="15.75" customHeight="1" x14ac:dyDescent="0.15">
      <c r="A102" s="4">
        <v>908</v>
      </c>
      <c r="B102" s="8" t="str">
        <f>IF(ISNA(IF($B$45=3,IF(VLOOKUP(A102,Calendar!$A$3:$G$368,7,FALSE)="S", "", VLOOKUP(A102,Calendar!$A$3:$G$368,7,FALSE)),IF(VLOOKUP(A102,Calendar!$A$3:$G$368,4,FALSE)="S", "", VLOOKUP(A102,Calendar!$A$3:$G$368,4,FALSE)))),"",IF($B$45=3,IF(VLOOKUP(A102,Calendar!$A$3:$G$368,7,FALSE)="S", "", VLOOKUP(A102,Calendar!$A$3:$G$368,7,FALSE)),IF(VLOOKUP(A102,Calendar!$A$3:$G$368,4,FALSE)="S", "", VLOOKUP(A102,Calendar!$A$3:$G$368,4,FALSE))))</f>
        <v>F</v>
      </c>
      <c r="C102" s="35">
        <f>IF($B$45=3,IF(B102="","",VLOOKUP(A102,Calendar!$A$3:$G$368,5,FALSE)),IF(B102="","",VLOOKUP(A102,Calendar!$A$3:$G$368,2,FALSE)))</f>
        <v>42986</v>
      </c>
      <c r="D102" s="107"/>
      <c r="E102" s="107"/>
      <c r="F102" s="108"/>
      <c r="G102" s="109"/>
      <c r="H102" s="107"/>
      <c r="I102" s="107"/>
      <c r="J102" s="108"/>
      <c r="K102" s="145"/>
      <c r="L102" s="145"/>
      <c r="M102" s="146"/>
      <c r="N102" s="110"/>
      <c r="O102" s="65">
        <f t="shared" si="15"/>
        <v>0</v>
      </c>
      <c r="P102" s="143">
        <f t="shared" si="16"/>
        <v>0</v>
      </c>
      <c r="Q102" s="65">
        <f t="shared" si="13"/>
        <v>0</v>
      </c>
      <c r="R102" s="120" t="str">
        <f>IF(G102="","",IF(COUNT(SEARCH({"Inservice","Prof","PD"},G102)),TRUE,FALSE))</f>
        <v/>
      </c>
      <c r="S102" s="120" t="str">
        <f>IF(G102="","",IF(COUNT(SEARCH({"Parent","Conference","PT"},G102)),TRUE,FALSE))</f>
        <v/>
      </c>
      <c r="T102" s="72">
        <f t="shared" si="14"/>
        <v>0</v>
      </c>
      <c r="U102" s="72" t="str">
        <f>IF(OR(G102="Last Attendance Day for Seniors",U101="x"),x,"")</f>
        <v/>
      </c>
      <c r="W102" s="149"/>
    </row>
    <row r="103" spans="1:23" ht="15.75" customHeight="1" x14ac:dyDescent="0.15">
      <c r="A103" s="4">
        <v>909</v>
      </c>
      <c r="B103" s="8" t="str">
        <f>IF(ISNA(IF($B$45=3,IF(VLOOKUP(A103,Calendar!$A$3:$G$368,7,FALSE)="S", "", VLOOKUP(A103,Calendar!$A$3:$G$368,7,FALSE)),IF(VLOOKUP(A103,Calendar!$A$3:$G$368,4,FALSE)="S", "", VLOOKUP(A103,Calendar!$A$3:$G$368,4,FALSE)))),"",IF($B$45=3,IF(VLOOKUP(A103,Calendar!$A$3:$G$368,7,FALSE)="S", "", VLOOKUP(A103,Calendar!$A$3:$G$368,7,FALSE)),IF(VLOOKUP(A103,Calendar!$A$3:$G$368,4,FALSE)="S", "", VLOOKUP(A103,Calendar!$A$3:$G$368,4,FALSE))))</f>
        <v/>
      </c>
      <c r="C103" s="35" t="str">
        <f>IF($B$45=3,IF(B103="","",VLOOKUP(A103,Calendar!$A$3:$G$368,5,FALSE)),IF(B103="","",VLOOKUP(A103,Calendar!$A$3:$G$368,2,FALSE)))</f>
        <v/>
      </c>
      <c r="D103" s="107"/>
      <c r="E103" s="107"/>
      <c r="F103" s="108"/>
      <c r="G103" s="109"/>
      <c r="H103" s="107"/>
      <c r="I103" s="107"/>
      <c r="J103" s="108"/>
      <c r="K103" s="145"/>
      <c r="L103" s="145"/>
      <c r="M103" s="146"/>
      <c r="N103" s="110"/>
      <c r="O103" s="65">
        <f t="shared" si="15"/>
        <v>0</v>
      </c>
      <c r="P103" s="143">
        <f t="shared" si="16"/>
        <v>0</v>
      </c>
      <c r="Q103" s="65">
        <f t="shared" si="13"/>
        <v>0</v>
      </c>
      <c r="R103" s="120" t="str">
        <f>IF(G103="","",IF(COUNT(SEARCH({"Inservice","Prof","PD"},G103)),TRUE,FALSE))</f>
        <v/>
      </c>
      <c r="S103" s="120" t="str">
        <f>IF(G103="","",IF(COUNT(SEARCH({"Parent","Conference","PT"},G103)),TRUE,FALSE))</f>
        <v/>
      </c>
      <c r="T103" s="72">
        <f t="shared" si="14"/>
        <v>0</v>
      </c>
      <c r="U103" s="72" t="str">
        <f>IF(OR(G103="Last Attendance Day for Seniors",U102="x"),x,"")</f>
        <v/>
      </c>
      <c r="W103" s="149"/>
    </row>
    <row r="104" spans="1:23" ht="15.75" customHeight="1" x14ac:dyDescent="0.15">
      <c r="A104" s="4">
        <v>910</v>
      </c>
      <c r="B104" s="8" t="str">
        <f>IF(ISNA(IF($B$45=3,IF(VLOOKUP(A104,Calendar!$A$3:$G$368,7,FALSE)="S", "", VLOOKUP(A104,Calendar!$A$3:$G$368,7,FALSE)),IF(VLOOKUP(A104,Calendar!$A$3:$G$368,4,FALSE)="S", "", VLOOKUP(A104,Calendar!$A$3:$G$368,4,FALSE)))),"",IF($B$45=3,IF(VLOOKUP(A104,Calendar!$A$3:$G$368,7,FALSE)="S", "", VLOOKUP(A104,Calendar!$A$3:$G$368,7,FALSE)),IF(VLOOKUP(A104,Calendar!$A$3:$G$368,4,FALSE)="S", "", VLOOKUP(A104,Calendar!$A$3:$G$368,4,FALSE))))</f>
        <v/>
      </c>
      <c r="C104" s="35" t="str">
        <f>IF($B$45=3,IF(B104="","",VLOOKUP(A104,Calendar!$A$3:$G$368,5,FALSE)),IF(B104="","",VLOOKUP(A104,Calendar!$A$3:$G$368,2,FALSE)))</f>
        <v/>
      </c>
      <c r="D104" s="107"/>
      <c r="E104" s="107"/>
      <c r="F104" s="108"/>
      <c r="G104" s="109"/>
      <c r="H104" s="107"/>
      <c r="I104" s="107"/>
      <c r="J104" s="108"/>
      <c r="K104" s="145"/>
      <c r="L104" s="145"/>
      <c r="M104" s="146"/>
      <c r="N104" s="110"/>
      <c r="O104" s="65">
        <f t="shared" si="15"/>
        <v>0</v>
      </c>
      <c r="P104" s="143">
        <f t="shared" si="16"/>
        <v>0</v>
      </c>
      <c r="Q104" s="65">
        <f t="shared" si="13"/>
        <v>0</v>
      </c>
      <c r="R104" s="120" t="str">
        <f>IF(G104="","",IF(COUNT(SEARCH({"Inservice","Prof","PD"},G104)),TRUE,FALSE))</f>
        <v/>
      </c>
      <c r="S104" s="120" t="str">
        <f>IF(G104="","",IF(COUNT(SEARCH({"Parent","Conference","PT"},G104)),TRUE,FALSE))</f>
        <v/>
      </c>
      <c r="T104" s="72">
        <f t="shared" si="14"/>
        <v>0</v>
      </c>
      <c r="U104" s="72" t="str">
        <f>IF(OR(G104="Last Attendance Day for Seniors",U103="x"),x,"")</f>
        <v/>
      </c>
      <c r="W104" s="149"/>
    </row>
    <row r="105" spans="1:23" ht="15.75" customHeight="1" x14ac:dyDescent="0.15">
      <c r="A105" s="4">
        <v>911</v>
      </c>
      <c r="B105" s="8" t="str">
        <f>IF(ISNA(IF($B$45=3,IF(VLOOKUP(A105,Calendar!$A$3:$G$368,7,FALSE)="S", "", VLOOKUP(A105,Calendar!$A$3:$G$368,7,FALSE)),IF(VLOOKUP(A105,Calendar!$A$3:$G$368,4,FALSE)="S", "", VLOOKUP(A105,Calendar!$A$3:$G$368,4,FALSE)))),"",IF($B$45=3,IF(VLOOKUP(A105,Calendar!$A$3:$G$368,7,FALSE)="S", "", VLOOKUP(A105,Calendar!$A$3:$G$368,7,FALSE)),IF(VLOOKUP(A105,Calendar!$A$3:$G$368,4,FALSE)="S", "", VLOOKUP(A105,Calendar!$A$3:$G$368,4,FALSE))))</f>
        <v>M</v>
      </c>
      <c r="C105" s="35">
        <f>IF($B$45=3,IF(B105="","",VLOOKUP(A105,Calendar!$A$3:$G$368,5,FALSE)),IF(B105="","",VLOOKUP(A105,Calendar!$A$3:$G$368,2,FALSE)))</f>
        <v>42989</v>
      </c>
      <c r="D105" s="107"/>
      <c r="E105" s="107"/>
      <c r="F105" s="108"/>
      <c r="G105" s="109"/>
      <c r="H105" s="107"/>
      <c r="I105" s="107"/>
      <c r="J105" s="108"/>
      <c r="K105" s="145"/>
      <c r="L105" s="145"/>
      <c r="M105" s="146"/>
      <c r="N105" s="110"/>
      <c r="O105" s="65">
        <f t="shared" si="15"/>
        <v>0</v>
      </c>
      <c r="P105" s="143">
        <f t="shared" si="16"/>
        <v>0</v>
      </c>
      <c r="Q105" s="65">
        <f t="shared" si="13"/>
        <v>0</v>
      </c>
      <c r="R105" s="120" t="str">
        <f>IF(G105="","",IF(COUNT(SEARCH({"Inservice","Prof","PD"},G105)),TRUE,FALSE))</f>
        <v/>
      </c>
      <c r="S105" s="120" t="str">
        <f>IF(G105="","",IF(COUNT(SEARCH({"Parent","Conference","PT"},G105)),TRUE,FALSE))</f>
        <v/>
      </c>
      <c r="T105" s="72">
        <f t="shared" si="14"/>
        <v>0</v>
      </c>
      <c r="U105" s="72" t="str">
        <f>IF(OR(G105="Last Attendance Day for Seniors",U104="x"),x,"")</f>
        <v/>
      </c>
      <c r="W105" s="149"/>
    </row>
    <row r="106" spans="1:23" ht="15.75" customHeight="1" x14ac:dyDescent="0.15">
      <c r="A106" s="4">
        <v>912</v>
      </c>
      <c r="B106" s="8" t="str">
        <f>IF(ISNA(IF($B$45=3,IF(VLOOKUP(A106,Calendar!$A$3:$G$368,7,FALSE)="S", "", VLOOKUP(A106,Calendar!$A$3:$G$368,7,FALSE)),IF(VLOOKUP(A106,Calendar!$A$3:$G$368,4,FALSE)="S", "", VLOOKUP(A106,Calendar!$A$3:$G$368,4,FALSE)))),"",IF($B$45=3,IF(VLOOKUP(A106,Calendar!$A$3:$G$368,7,FALSE)="S", "", VLOOKUP(A106,Calendar!$A$3:$G$368,7,FALSE)),IF(VLOOKUP(A106,Calendar!$A$3:$G$368,4,FALSE)="S", "", VLOOKUP(A106,Calendar!$A$3:$G$368,4,FALSE))))</f>
        <v>T</v>
      </c>
      <c r="C106" s="35">
        <f>IF($B$45=3,IF(B106="","",VLOOKUP(A106,Calendar!$A$3:$G$368,5,FALSE)),IF(B106="","",VLOOKUP(A106,Calendar!$A$3:$G$368,2,FALSE)))</f>
        <v>42990</v>
      </c>
      <c r="D106" s="107"/>
      <c r="E106" s="107"/>
      <c r="F106" s="108"/>
      <c r="G106" s="109"/>
      <c r="H106" s="112"/>
      <c r="I106" s="107"/>
      <c r="J106" s="108"/>
      <c r="K106" s="145"/>
      <c r="L106" s="145"/>
      <c r="M106" s="146"/>
      <c r="N106" s="110"/>
      <c r="O106" s="65">
        <f t="shared" si="15"/>
        <v>0</v>
      </c>
      <c r="P106" s="143">
        <f t="shared" si="16"/>
        <v>0</v>
      </c>
      <c r="Q106" s="65">
        <f t="shared" si="13"/>
        <v>0</v>
      </c>
      <c r="R106" s="120" t="str">
        <f>IF(G106="","",IF(COUNT(SEARCH({"Inservice","Prof","PD"},G106)),TRUE,FALSE))</f>
        <v/>
      </c>
      <c r="S106" s="120" t="str">
        <f>IF(G106="","",IF(COUNT(SEARCH({"Parent","Conference","PT"},G106)),TRUE,FALSE))</f>
        <v/>
      </c>
      <c r="T106" s="72">
        <f t="shared" si="14"/>
        <v>0</v>
      </c>
      <c r="U106" s="72" t="str">
        <f>IF(OR(G106="Last Attendance Day for Seniors",U105="x"),x,"")</f>
        <v/>
      </c>
      <c r="W106" s="149"/>
    </row>
    <row r="107" spans="1:23" ht="15.75" customHeight="1" x14ac:dyDescent="0.15">
      <c r="A107" s="4">
        <v>913</v>
      </c>
      <c r="B107" s="8" t="str">
        <f>IF(ISNA(IF($B$45=3,IF(VLOOKUP(A107,Calendar!$A$3:$G$368,7,FALSE)="S", "", VLOOKUP(A107,Calendar!$A$3:$G$368,7,FALSE)),IF(VLOOKUP(A107,Calendar!$A$3:$G$368,4,FALSE)="S", "", VLOOKUP(A107,Calendar!$A$3:$G$368,4,FALSE)))),"",IF($B$45=3,IF(VLOOKUP(A107,Calendar!$A$3:$G$368,7,FALSE)="S", "", VLOOKUP(A107,Calendar!$A$3:$G$368,7,FALSE)),IF(VLOOKUP(A107,Calendar!$A$3:$G$368,4,FALSE)="S", "", VLOOKUP(A107,Calendar!$A$3:$G$368,4,FALSE))))</f>
        <v>W</v>
      </c>
      <c r="C107" s="35">
        <f>IF($B$45=3,IF(B107="","",VLOOKUP(A107,Calendar!$A$3:$G$368,5,FALSE)),IF(B107="","",VLOOKUP(A107,Calendar!$A$3:$G$368,2,FALSE)))</f>
        <v>42991</v>
      </c>
      <c r="D107" s="107"/>
      <c r="E107" s="107"/>
      <c r="F107" s="108"/>
      <c r="G107" s="109"/>
      <c r="H107" s="112"/>
      <c r="I107" s="107"/>
      <c r="J107" s="108"/>
      <c r="K107" s="145"/>
      <c r="L107" s="145"/>
      <c r="M107" s="146"/>
      <c r="N107" s="110"/>
      <c r="O107" s="65">
        <f t="shared" si="15"/>
        <v>0</v>
      </c>
      <c r="P107" s="143">
        <f t="shared" si="16"/>
        <v>0</v>
      </c>
      <c r="Q107" s="65">
        <f t="shared" si="13"/>
        <v>0</v>
      </c>
      <c r="R107" s="120" t="str">
        <f>IF(G107="","",IF(COUNT(SEARCH({"Inservice","Prof","PD"},G107)),TRUE,FALSE))</f>
        <v/>
      </c>
      <c r="S107" s="120" t="str">
        <f>IF(G107="","",IF(COUNT(SEARCH({"Parent","Conference","PT"},G107)),TRUE,FALSE))</f>
        <v/>
      </c>
      <c r="T107" s="72">
        <f t="shared" si="14"/>
        <v>0</v>
      </c>
      <c r="U107" s="72" t="str">
        <f>IF(OR(G107="Last Attendance Day for Seniors",U106="x"),x,"")</f>
        <v/>
      </c>
      <c r="W107" s="149"/>
    </row>
    <row r="108" spans="1:23" ht="15.75" customHeight="1" x14ac:dyDescent="0.15">
      <c r="A108" s="4">
        <v>914</v>
      </c>
      <c r="B108" s="8" t="str">
        <f>IF(ISNA(IF($B$45=3,IF(VLOOKUP(A108,Calendar!$A$3:$G$368,7,FALSE)="S", "", VLOOKUP(A108,Calendar!$A$3:$G$368,7,FALSE)),IF(VLOOKUP(A108,Calendar!$A$3:$G$368,4,FALSE)="S", "", VLOOKUP(A108,Calendar!$A$3:$G$368,4,FALSE)))),"",IF($B$45=3,IF(VLOOKUP(A108,Calendar!$A$3:$G$368,7,FALSE)="S", "", VLOOKUP(A108,Calendar!$A$3:$G$368,7,FALSE)),IF(VLOOKUP(A108,Calendar!$A$3:$G$368,4,FALSE)="S", "", VLOOKUP(A108,Calendar!$A$3:$G$368,4,FALSE))))</f>
        <v>R</v>
      </c>
      <c r="C108" s="35">
        <f>IF($B$45=3,IF(B108="","",VLOOKUP(A108,Calendar!$A$3:$G$368,5,FALSE)),IF(B108="","",VLOOKUP(A108,Calendar!$A$3:$G$368,2,FALSE)))</f>
        <v>42992</v>
      </c>
      <c r="D108" s="107"/>
      <c r="E108" s="107"/>
      <c r="F108" s="108"/>
      <c r="G108" s="109"/>
      <c r="H108" s="112"/>
      <c r="I108" s="107"/>
      <c r="J108" s="108"/>
      <c r="K108" s="145"/>
      <c r="L108" s="145"/>
      <c r="M108" s="146"/>
      <c r="N108" s="110"/>
      <c r="O108" s="65">
        <f t="shared" si="15"/>
        <v>0</v>
      </c>
      <c r="P108" s="143">
        <f t="shared" si="16"/>
        <v>0</v>
      </c>
      <c r="Q108" s="65">
        <f t="shared" si="13"/>
        <v>0</v>
      </c>
      <c r="R108" s="120" t="str">
        <f>IF(G108="","",IF(COUNT(SEARCH({"Inservice","Prof","PD"},G108)),TRUE,FALSE))</f>
        <v/>
      </c>
      <c r="S108" s="120" t="str">
        <f>IF(G108="","",IF(COUNT(SEARCH({"Parent","Conference","PT"},G108)),TRUE,FALSE))</f>
        <v/>
      </c>
      <c r="T108" s="72">
        <f t="shared" si="14"/>
        <v>0</v>
      </c>
      <c r="U108" s="72" t="str">
        <f>IF(OR(G108="Last Attendance Day for Seniors",U107="x"),x,"")</f>
        <v/>
      </c>
      <c r="W108" s="149"/>
    </row>
    <row r="109" spans="1:23" ht="15.75" customHeight="1" x14ac:dyDescent="0.15">
      <c r="A109" s="4">
        <v>915</v>
      </c>
      <c r="B109" s="8" t="str">
        <f>IF(ISNA(IF($B$45=3,IF(VLOOKUP(A109,Calendar!$A$3:$G$368,7,FALSE)="S", "", VLOOKUP(A109,Calendar!$A$3:$G$368,7,FALSE)),IF(VLOOKUP(A109,Calendar!$A$3:$G$368,4,FALSE)="S", "", VLOOKUP(A109,Calendar!$A$3:$G$368,4,FALSE)))),"",IF($B$45=3,IF(VLOOKUP(A109,Calendar!$A$3:$G$368,7,FALSE)="S", "", VLOOKUP(A109,Calendar!$A$3:$G$368,7,FALSE)),IF(VLOOKUP(A109,Calendar!$A$3:$G$368,4,FALSE)="S", "", VLOOKUP(A109,Calendar!$A$3:$G$368,4,FALSE))))</f>
        <v>F</v>
      </c>
      <c r="C109" s="35">
        <f>IF($B$45=3,IF(B109="","",VLOOKUP(A109,Calendar!$A$3:$G$368,5,FALSE)),IF(B109="","",VLOOKUP(A109,Calendar!$A$3:$G$368,2,FALSE)))</f>
        <v>42993</v>
      </c>
      <c r="D109" s="107"/>
      <c r="E109" s="107"/>
      <c r="F109" s="108"/>
      <c r="G109" s="109"/>
      <c r="H109" s="112"/>
      <c r="I109" s="107"/>
      <c r="J109" s="108"/>
      <c r="K109" s="145"/>
      <c r="L109" s="145"/>
      <c r="M109" s="146"/>
      <c r="N109" s="110"/>
      <c r="O109" s="65">
        <f t="shared" si="15"/>
        <v>0</v>
      </c>
      <c r="P109" s="143">
        <f t="shared" si="16"/>
        <v>0</v>
      </c>
      <c r="Q109" s="65">
        <f t="shared" si="13"/>
        <v>0</v>
      </c>
      <c r="R109" s="120" t="str">
        <f>IF(G109="","",IF(COUNT(SEARCH({"Inservice","Prof","PD"},G109)),TRUE,FALSE))</f>
        <v/>
      </c>
      <c r="S109" s="120" t="str">
        <f>IF(G109="","",IF(COUNT(SEARCH({"Parent","Conference","PT"},G109)),TRUE,FALSE))</f>
        <v/>
      </c>
      <c r="T109" s="72">
        <f t="shared" si="14"/>
        <v>0</v>
      </c>
      <c r="U109" s="72" t="str">
        <f>IF(OR(G109="Last Attendance Day for Seniors",U108="x"),x,"")</f>
        <v/>
      </c>
      <c r="W109" s="149"/>
    </row>
    <row r="110" spans="1:23" ht="15.75" customHeight="1" x14ac:dyDescent="0.15">
      <c r="A110" s="4">
        <v>916</v>
      </c>
      <c r="B110" s="8" t="str">
        <f>IF(ISNA(IF($B$45=3,IF(VLOOKUP(A110,Calendar!$A$3:$G$368,7,FALSE)="S", "", VLOOKUP(A110,Calendar!$A$3:$G$368,7,FALSE)),IF(VLOOKUP(A110,Calendar!$A$3:$G$368,4,FALSE)="S", "", VLOOKUP(A110,Calendar!$A$3:$G$368,4,FALSE)))),"",IF($B$45=3,IF(VLOOKUP(A110,Calendar!$A$3:$G$368,7,FALSE)="S", "", VLOOKUP(A110,Calendar!$A$3:$G$368,7,FALSE)),IF(VLOOKUP(A110,Calendar!$A$3:$G$368,4,FALSE)="S", "", VLOOKUP(A110,Calendar!$A$3:$G$368,4,FALSE))))</f>
        <v/>
      </c>
      <c r="C110" s="35" t="str">
        <f>IF($B$45=3,IF(B110="","",VLOOKUP(A110,Calendar!$A$3:$G$368,5,FALSE)),IF(B110="","",VLOOKUP(A110,Calendar!$A$3:$G$368,2,FALSE)))</f>
        <v/>
      </c>
      <c r="D110" s="107"/>
      <c r="E110" s="107"/>
      <c r="F110" s="108"/>
      <c r="G110" s="109"/>
      <c r="H110" s="112"/>
      <c r="I110" s="107"/>
      <c r="J110" s="108"/>
      <c r="K110" s="145"/>
      <c r="L110" s="145"/>
      <c r="M110" s="146"/>
      <c r="N110" s="110"/>
      <c r="O110" s="65">
        <f t="shared" si="15"/>
        <v>0</v>
      </c>
      <c r="P110" s="143">
        <f t="shared" si="16"/>
        <v>0</v>
      </c>
      <c r="Q110" s="65">
        <f t="shared" si="13"/>
        <v>0</v>
      </c>
      <c r="R110" s="120" t="str">
        <f>IF(G110="","",IF(COUNT(SEARCH({"Inservice","Prof","PD"},G110)),TRUE,FALSE))</f>
        <v/>
      </c>
      <c r="S110" s="120" t="str">
        <f>IF(G110="","",IF(COUNT(SEARCH({"Parent","Conference","PT"},G110)),TRUE,FALSE))</f>
        <v/>
      </c>
      <c r="T110" s="72">
        <f t="shared" si="14"/>
        <v>0</v>
      </c>
      <c r="U110" s="72" t="str">
        <f>IF(OR(G110="Last Attendance Day for Seniors",U109="x"),x,"")</f>
        <v/>
      </c>
      <c r="W110" s="149"/>
    </row>
    <row r="111" spans="1:23" ht="15.75" customHeight="1" x14ac:dyDescent="0.15">
      <c r="A111" s="4">
        <v>917</v>
      </c>
      <c r="B111" s="8" t="str">
        <f>IF(ISNA(IF($B$45=3,IF(VLOOKUP(A111,Calendar!$A$3:$G$368,7,FALSE)="S", "", VLOOKUP(A111,Calendar!$A$3:$G$368,7,FALSE)),IF(VLOOKUP(A111,Calendar!$A$3:$G$368,4,FALSE)="S", "", VLOOKUP(A111,Calendar!$A$3:$G$368,4,FALSE)))),"",IF($B$45=3,IF(VLOOKUP(A111,Calendar!$A$3:$G$368,7,FALSE)="S", "", VLOOKUP(A111,Calendar!$A$3:$G$368,7,FALSE)),IF(VLOOKUP(A111,Calendar!$A$3:$G$368,4,FALSE)="S", "", VLOOKUP(A111,Calendar!$A$3:$G$368,4,FALSE))))</f>
        <v/>
      </c>
      <c r="C111" s="35" t="str">
        <f>IF($B$45=3,IF(B111="","",VLOOKUP(A111,Calendar!$A$3:$G$368,5,FALSE)),IF(B111="","",VLOOKUP(A111,Calendar!$A$3:$G$368,2,FALSE)))</f>
        <v/>
      </c>
      <c r="D111" s="107"/>
      <c r="E111" s="107"/>
      <c r="F111" s="108"/>
      <c r="G111" s="109"/>
      <c r="H111" s="112"/>
      <c r="I111" s="107"/>
      <c r="J111" s="108"/>
      <c r="K111" s="145"/>
      <c r="L111" s="145"/>
      <c r="M111" s="146"/>
      <c r="N111" s="110"/>
      <c r="O111" s="65">
        <f t="shared" si="15"/>
        <v>0</v>
      </c>
      <c r="P111" s="143">
        <f t="shared" si="16"/>
        <v>0</v>
      </c>
      <c r="Q111" s="65">
        <f t="shared" si="13"/>
        <v>0</v>
      </c>
      <c r="R111" s="120" t="str">
        <f>IF(G111="","",IF(COUNT(SEARCH({"Inservice","Prof","PD"},G111)),TRUE,FALSE))</f>
        <v/>
      </c>
      <c r="S111" s="120" t="str">
        <f>IF(G111="","",IF(COUNT(SEARCH({"Parent","Conference","PT"},G111)),TRUE,FALSE))</f>
        <v/>
      </c>
      <c r="T111" s="72">
        <f t="shared" si="14"/>
        <v>0</v>
      </c>
      <c r="U111" s="72" t="str">
        <f>IF(OR(G111="Last Attendance Day for Seniors",U110="x"),x,"")</f>
        <v/>
      </c>
      <c r="W111" s="149"/>
    </row>
    <row r="112" spans="1:23" s="19" customFormat="1" ht="15.75" customHeight="1" x14ac:dyDescent="0.15">
      <c r="A112" s="4">
        <v>918</v>
      </c>
      <c r="B112" s="8" t="str">
        <f>IF(ISNA(IF($B$45=3,IF(VLOOKUP(A112,Calendar!$A$3:$G$368,7,FALSE)="S", "", VLOOKUP(A112,Calendar!$A$3:$G$368,7,FALSE)),IF(VLOOKUP(A112,Calendar!$A$3:$G$368,4,FALSE)="S", "", VLOOKUP(A112,Calendar!$A$3:$G$368,4,FALSE)))),"",IF($B$45=3,IF(VLOOKUP(A112,Calendar!$A$3:$G$368,7,FALSE)="S", "", VLOOKUP(A112,Calendar!$A$3:$G$368,7,FALSE)),IF(VLOOKUP(A112,Calendar!$A$3:$G$368,4,FALSE)="S", "", VLOOKUP(A112,Calendar!$A$3:$G$368,4,FALSE))))</f>
        <v>M</v>
      </c>
      <c r="C112" s="35">
        <f>IF($B$45=3,IF(B112="","",VLOOKUP(A112,Calendar!$A$3:$G$368,5,FALSE)),IF(B112="","",VLOOKUP(A112,Calendar!$A$3:$G$368,2,FALSE)))</f>
        <v>42996</v>
      </c>
      <c r="D112" s="107"/>
      <c r="E112" s="107"/>
      <c r="F112" s="108"/>
      <c r="G112" s="109"/>
      <c r="H112" s="107"/>
      <c r="I112" s="107"/>
      <c r="J112" s="108"/>
      <c r="K112" s="145"/>
      <c r="L112" s="145"/>
      <c r="M112" s="146"/>
      <c r="N112" s="110"/>
      <c r="O112" s="65">
        <f t="shared" si="15"/>
        <v>0</v>
      </c>
      <c r="P112" s="143">
        <f t="shared" si="16"/>
        <v>0</v>
      </c>
      <c r="Q112" s="65">
        <f t="shared" si="13"/>
        <v>0</v>
      </c>
      <c r="R112" s="120" t="str">
        <f>IF(G112="","",IF(COUNT(SEARCH({"Inservice","Prof","PD"},G112)),TRUE,FALSE))</f>
        <v/>
      </c>
      <c r="S112" s="120" t="str">
        <f>IF(G112="","",IF(COUNT(SEARCH({"Parent","Conference","PT"},G112)),TRUE,FALSE))</f>
        <v/>
      </c>
      <c r="T112" s="72">
        <f t="shared" si="14"/>
        <v>0</v>
      </c>
      <c r="U112" s="72" t="str">
        <f>IF(OR(G112="Last Attendance Day for Seniors",U111="x"),x,"")</f>
        <v/>
      </c>
      <c r="W112" s="149"/>
    </row>
    <row r="113" spans="1:23" ht="15.75" customHeight="1" x14ac:dyDescent="0.15">
      <c r="A113" s="4">
        <v>919</v>
      </c>
      <c r="B113" s="8" t="str">
        <f>IF(ISNA(IF($B$45=3,IF(VLOOKUP(A113,Calendar!$A$3:$G$368,7,FALSE)="S", "", VLOOKUP(A113,Calendar!$A$3:$G$368,7,FALSE)),IF(VLOOKUP(A113,Calendar!$A$3:$G$368,4,FALSE)="S", "", VLOOKUP(A113,Calendar!$A$3:$G$368,4,FALSE)))),"",IF($B$45=3,IF(VLOOKUP(A113,Calendar!$A$3:$G$368,7,FALSE)="S", "", VLOOKUP(A113,Calendar!$A$3:$G$368,7,FALSE)),IF(VLOOKUP(A113,Calendar!$A$3:$G$368,4,FALSE)="S", "", VLOOKUP(A113,Calendar!$A$3:$G$368,4,FALSE))))</f>
        <v>T</v>
      </c>
      <c r="C113" s="35">
        <f>IF($B$45=3,IF(B113="","",VLOOKUP(A113,Calendar!$A$3:$G$368,5,FALSE)),IF(B113="","",VLOOKUP(A113,Calendar!$A$3:$G$368,2,FALSE)))</f>
        <v>42997</v>
      </c>
      <c r="D113" s="107"/>
      <c r="E113" s="107"/>
      <c r="F113" s="108"/>
      <c r="G113" s="109"/>
      <c r="H113" s="112"/>
      <c r="I113" s="107"/>
      <c r="J113" s="108"/>
      <c r="K113" s="145"/>
      <c r="L113" s="145"/>
      <c r="M113" s="146"/>
      <c r="N113" s="110"/>
      <c r="O113" s="65">
        <f t="shared" si="15"/>
        <v>0</v>
      </c>
      <c r="P113" s="143">
        <f t="shared" si="16"/>
        <v>0</v>
      </c>
      <c r="Q113" s="65">
        <f t="shared" si="13"/>
        <v>0</v>
      </c>
      <c r="R113" s="120" t="str">
        <f>IF(G113="","",IF(COUNT(SEARCH({"Inservice","Prof","PD"},G113)),TRUE,FALSE))</f>
        <v/>
      </c>
      <c r="S113" s="120" t="str">
        <f>IF(G113="","",IF(COUNT(SEARCH({"Parent","Conference","PT"},G113)),TRUE,FALSE))</f>
        <v/>
      </c>
      <c r="T113" s="72">
        <f t="shared" si="14"/>
        <v>0</v>
      </c>
      <c r="U113" s="72" t="str">
        <f>IF(OR(G113="Last Attendance Day for Seniors",U112="x"),x,"")</f>
        <v/>
      </c>
      <c r="W113" s="149"/>
    </row>
    <row r="114" spans="1:23" ht="15.75" customHeight="1" x14ac:dyDescent="0.15">
      <c r="A114" s="4">
        <v>920</v>
      </c>
      <c r="B114" s="8" t="str">
        <f>IF(ISNA(IF($B$45=3,IF(VLOOKUP(A114,Calendar!$A$3:$G$368,7,FALSE)="S", "", VLOOKUP(A114,Calendar!$A$3:$G$368,7,FALSE)),IF(VLOOKUP(A114,Calendar!$A$3:$G$368,4,FALSE)="S", "", VLOOKUP(A114,Calendar!$A$3:$G$368,4,FALSE)))),"",IF($B$45=3,IF(VLOOKUP(A114,Calendar!$A$3:$G$368,7,FALSE)="S", "", VLOOKUP(A114,Calendar!$A$3:$G$368,7,FALSE)),IF(VLOOKUP(A114,Calendar!$A$3:$G$368,4,FALSE)="S", "", VLOOKUP(A114,Calendar!$A$3:$G$368,4,FALSE))))</f>
        <v>W</v>
      </c>
      <c r="C114" s="35">
        <f>IF($B$45=3,IF(B114="","",VLOOKUP(A114,Calendar!$A$3:$G$368,5,FALSE)),IF(B114="","",VLOOKUP(A114,Calendar!$A$3:$G$368,2,FALSE)))</f>
        <v>42998</v>
      </c>
      <c r="D114" s="107"/>
      <c r="E114" s="107"/>
      <c r="F114" s="108"/>
      <c r="G114" s="109"/>
      <c r="H114" s="112"/>
      <c r="I114" s="107"/>
      <c r="J114" s="108"/>
      <c r="K114" s="145"/>
      <c r="L114" s="145"/>
      <c r="M114" s="146"/>
      <c r="N114" s="110"/>
      <c r="O114" s="65">
        <f t="shared" si="15"/>
        <v>0</v>
      </c>
      <c r="P114" s="143">
        <f t="shared" si="16"/>
        <v>0</v>
      </c>
      <c r="Q114" s="65">
        <f t="shared" si="13"/>
        <v>0</v>
      </c>
      <c r="R114" s="120" t="str">
        <f>IF(G114="","",IF(COUNT(SEARCH({"Inservice","Prof","PD"},G114)),TRUE,FALSE))</f>
        <v/>
      </c>
      <c r="S114" s="120" t="str">
        <f>IF(G114="","",IF(COUNT(SEARCH({"Parent","Conference","PT"},G114)),TRUE,FALSE))</f>
        <v/>
      </c>
      <c r="T114" s="72">
        <f t="shared" si="14"/>
        <v>0</v>
      </c>
      <c r="U114" s="72" t="str">
        <f>IF(OR(G114="Last Attendance Day for Seniors",U113="x"),x,"")</f>
        <v/>
      </c>
      <c r="W114" s="149"/>
    </row>
    <row r="115" spans="1:23" ht="15.75" customHeight="1" x14ac:dyDescent="0.15">
      <c r="A115" s="4">
        <v>921</v>
      </c>
      <c r="B115" s="8" t="str">
        <f>IF(ISNA(IF($B$45=3,IF(VLOOKUP(A115,Calendar!$A$3:$G$368,7,FALSE)="S", "", VLOOKUP(A115,Calendar!$A$3:$G$368,7,FALSE)),IF(VLOOKUP(A115,Calendar!$A$3:$G$368,4,FALSE)="S", "", VLOOKUP(A115,Calendar!$A$3:$G$368,4,FALSE)))),"",IF($B$45=3,IF(VLOOKUP(A115,Calendar!$A$3:$G$368,7,FALSE)="S", "", VLOOKUP(A115,Calendar!$A$3:$G$368,7,FALSE)),IF(VLOOKUP(A115,Calendar!$A$3:$G$368,4,FALSE)="S", "", VLOOKUP(A115,Calendar!$A$3:$G$368,4,FALSE))))</f>
        <v>R</v>
      </c>
      <c r="C115" s="35">
        <f>IF($B$45=3,IF(B115="","",VLOOKUP(A115,Calendar!$A$3:$G$368,5,FALSE)),IF(B115="","",VLOOKUP(A115,Calendar!$A$3:$G$368,2,FALSE)))</f>
        <v>42999</v>
      </c>
      <c r="D115" s="107"/>
      <c r="E115" s="107"/>
      <c r="F115" s="108"/>
      <c r="G115" s="109"/>
      <c r="H115" s="112"/>
      <c r="I115" s="107"/>
      <c r="J115" s="108"/>
      <c r="K115" s="145"/>
      <c r="L115" s="145"/>
      <c r="M115" s="146"/>
      <c r="N115" s="110"/>
      <c r="O115" s="65">
        <f t="shared" si="15"/>
        <v>0</v>
      </c>
      <c r="P115" s="143">
        <f t="shared" si="16"/>
        <v>0</v>
      </c>
      <c r="Q115" s="65">
        <f t="shared" si="13"/>
        <v>0</v>
      </c>
      <c r="R115" s="120" t="str">
        <f>IF(G115="","",IF(COUNT(SEARCH({"Inservice","Prof","PD"},G115)),TRUE,FALSE))</f>
        <v/>
      </c>
      <c r="S115" s="120" t="str">
        <f>IF(G115="","",IF(COUNT(SEARCH({"Parent","Conference","PT"},G115)),TRUE,FALSE))</f>
        <v/>
      </c>
      <c r="T115" s="72">
        <f t="shared" si="14"/>
        <v>0</v>
      </c>
      <c r="U115" s="72" t="str">
        <f>IF(OR(G115="Last Attendance Day for Seniors",U114="x"),x,"")</f>
        <v/>
      </c>
      <c r="W115" s="149"/>
    </row>
    <row r="116" spans="1:23" ht="15.75" customHeight="1" x14ac:dyDescent="0.15">
      <c r="A116" s="4">
        <v>922</v>
      </c>
      <c r="B116" s="8" t="str">
        <f>IF(ISNA(IF($B$45=3,IF(VLOOKUP(A116,Calendar!$A$3:$G$368,7,FALSE)="S", "", VLOOKUP(A116,Calendar!$A$3:$G$368,7,FALSE)),IF(VLOOKUP(A116,Calendar!$A$3:$G$368,4,FALSE)="S", "", VLOOKUP(A116,Calendar!$A$3:$G$368,4,FALSE)))),"",IF($B$45=3,IF(VLOOKUP(A116,Calendar!$A$3:$G$368,7,FALSE)="S", "", VLOOKUP(A116,Calendar!$A$3:$G$368,7,FALSE)),IF(VLOOKUP(A116,Calendar!$A$3:$G$368,4,FALSE)="S", "", VLOOKUP(A116,Calendar!$A$3:$G$368,4,FALSE))))</f>
        <v>F</v>
      </c>
      <c r="C116" s="35">
        <f>IF($B$45=3,IF(B116="","",VLOOKUP(A116,Calendar!$A$3:$G$368,5,FALSE)),IF(B116="","",VLOOKUP(A116,Calendar!$A$3:$G$368,2,FALSE)))</f>
        <v>43000</v>
      </c>
      <c r="D116" s="107"/>
      <c r="E116" s="107"/>
      <c r="F116" s="108"/>
      <c r="G116" s="109"/>
      <c r="H116" s="112"/>
      <c r="I116" s="107"/>
      <c r="J116" s="108"/>
      <c r="K116" s="147"/>
      <c r="L116" s="147"/>
      <c r="M116" s="148"/>
      <c r="N116" s="113"/>
      <c r="O116" s="65">
        <f t="shared" si="15"/>
        <v>0</v>
      </c>
      <c r="P116" s="143">
        <f t="shared" si="16"/>
        <v>0</v>
      </c>
      <c r="Q116" s="65">
        <f t="shared" si="13"/>
        <v>0</v>
      </c>
      <c r="R116" s="120" t="str">
        <f>IF(G116="","",IF(COUNT(SEARCH({"Inservice","Prof","PD"},G116)),TRUE,FALSE))</f>
        <v/>
      </c>
      <c r="S116" s="120" t="str">
        <f>IF(G116="","",IF(COUNT(SEARCH({"Parent","Conference","PT"},G116)),TRUE,FALSE))</f>
        <v/>
      </c>
      <c r="T116" s="72">
        <f t="shared" si="14"/>
        <v>0</v>
      </c>
      <c r="U116" s="72" t="str">
        <f>IF(OR(G116="Last Attendance Day for Seniors",U115="x"),x,"")</f>
        <v/>
      </c>
      <c r="W116" s="149"/>
    </row>
    <row r="117" spans="1:23" ht="15.75" customHeight="1" x14ac:dyDescent="0.15">
      <c r="A117" s="4">
        <v>923</v>
      </c>
      <c r="B117" s="8" t="str">
        <f>IF(ISNA(IF($B$45=3,IF(VLOOKUP(A117,Calendar!$A$3:$G$368,7,FALSE)="S", "", VLOOKUP(A117,Calendar!$A$3:$G$368,7,FALSE)),IF(VLOOKUP(A117,Calendar!$A$3:$G$368,4,FALSE)="S", "", VLOOKUP(A117,Calendar!$A$3:$G$368,4,FALSE)))),"",IF($B$45=3,IF(VLOOKUP(A117,Calendar!$A$3:$G$368,7,FALSE)="S", "", VLOOKUP(A117,Calendar!$A$3:$G$368,7,FALSE)),IF(VLOOKUP(A117,Calendar!$A$3:$G$368,4,FALSE)="S", "", VLOOKUP(A117,Calendar!$A$3:$G$368,4,FALSE))))</f>
        <v/>
      </c>
      <c r="C117" s="35" t="str">
        <f>IF($B$45=3,IF(B117="","",VLOOKUP(A117,Calendar!$A$3:$G$368,5,FALSE)),IF(B117="","",VLOOKUP(A117,Calendar!$A$3:$G$368,2,FALSE)))</f>
        <v/>
      </c>
      <c r="D117" s="107"/>
      <c r="E117" s="107"/>
      <c r="F117" s="108"/>
      <c r="G117" s="109"/>
      <c r="H117" s="112"/>
      <c r="I117" s="107"/>
      <c r="J117" s="108"/>
      <c r="K117" s="145"/>
      <c r="L117" s="145"/>
      <c r="M117" s="146"/>
      <c r="N117" s="110"/>
      <c r="O117" s="65">
        <f t="shared" si="15"/>
        <v>0</v>
      </c>
      <c r="P117" s="143">
        <f t="shared" si="16"/>
        <v>0</v>
      </c>
      <c r="Q117" s="65">
        <f t="shared" si="13"/>
        <v>0</v>
      </c>
      <c r="R117" s="120" t="str">
        <f>IF(G117="","",IF(COUNT(SEARCH({"Inservice","Prof","PD"},G117)),TRUE,FALSE))</f>
        <v/>
      </c>
      <c r="S117" s="120" t="str">
        <f>IF(G117="","",IF(COUNT(SEARCH({"Parent","Conference","PT"},G117)),TRUE,FALSE))</f>
        <v/>
      </c>
      <c r="T117" s="72">
        <f t="shared" si="14"/>
        <v>0</v>
      </c>
      <c r="U117" s="72" t="str">
        <f>IF(OR(G117="Last Attendance Day for Seniors",U116="x"),x,"")</f>
        <v/>
      </c>
      <c r="W117" s="149"/>
    </row>
    <row r="118" spans="1:23" ht="15.75" customHeight="1" x14ac:dyDescent="0.15">
      <c r="A118" s="4">
        <v>924</v>
      </c>
      <c r="B118" s="8" t="str">
        <f>IF(ISNA(IF($B$45=3,IF(VLOOKUP(A118,Calendar!$A$3:$G$368,7,FALSE)="S", "", VLOOKUP(A118,Calendar!$A$3:$G$368,7,FALSE)),IF(VLOOKUP(A118,Calendar!$A$3:$G$368,4,FALSE)="S", "", VLOOKUP(A118,Calendar!$A$3:$G$368,4,FALSE)))),"",IF($B$45=3,IF(VLOOKUP(A118,Calendar!$A$3:$G$368,7,FALSE)="S", "", VLOOKUP(A118,Calendar!$A$3:$G$368,7,FALSE)),IF(VLOOKUP(A118,Calendar!$A$3:$G$368,4,FALSE)="S", "", VLOOKUP(A118,Calendar!$A$3:$G$368,4,FALSE))))</f>
        <v/>
      </c>
      <c r="C118" s="35" t="str">
        <f>IF($B$45=3,IF(B118="","",VLOOKUP(A118,Calendar!$A$3:$G$368,5,FALSE)),IF(B118="","",VLOOKUP(A118,Calendar!$A$3:$G$368,2,FALSE)))</f>
        <v/>
      </c>
      <c r="D118" s="107"/>
      <c r="E118" s="107"/>
      <c r="F118" s="108"/>
      <c r="G118" s="109"/>
      <c r="H118" s="112"/>
      <c r="I118" s="107"/>
      <c r="J118" s="108"/>
      <c r="K118" s="145"/>
      <c r="L118" s="145"/>
      <c r="M118" s="146"/>
      <c r="N118" s="110"/>
      <c r="O118" s="65">
        <f t="shared" si="15"/>
        <v>0</v>
      </c>
      <c r="P118" s="143">
        <f t="shared" si="16"/>
        <v>0</v>
      </c>
      <c r="Q118" s="65">
        <f t="shared" si="13"/>
        <v>0</v>
      </c>
      <c r="R118" s="120" t="str">
        <f>IF(G118="","",IF(COUNT(SEARCH({"Inservice","Prof","PD"},G118)),TRUE,FALSE))</f>
        <v/>
      </c>
      <c r="S118" s="120" t="str">
        <f>IF(G118="","",IF(COUNT(SEARCH({"Parent","Conference","PT"},G118)),TRUE,FALSE))</f>
        <v/>
      </c>
      <c r="T118" s="72">
        <f t="shared" si="14"/>
        <v>0</v>
      </c>
      <c r="U118" s="72" t="str">
        <f>IF(OR(G118="Last Attendance Day for Seniors",U117="x"),x,"")</f>
        <v/>
      </c>
      <c r="W118" s="149"/>
    </row>
    <row r="119" spans="1:23" ht="15.75" customHeight="1" x14ac:dyDescent="0.15">
      <c r="A119" s="4">
        <v>925</v>
      </c>
      <c r="B119" s="8" t="str">
        <f>IF(ISNA(IF($B$45=3,IF(VLOOKUP(A119,Calendar!$A$3:$G$368,7,FALSE)="S", "", VLOOKUP(A119,Calendar!$A$3:$G$368,7,FALSE)),IF(VLOOKUP(A119,Calendar!$A$3:$G$368,4,FALSE)="S", "", VLOOKUP(A119,Calendar!$A$3:$G$368,4,FALSE)))),"",IF($B$45=3,IF(VLOOKUP(A119,Calendar!$A$3:$G$368,7,FALSE)="S", "", VLOOKUP(A119,Calendar!$A$3:$G$368,7,FALSE)),IF(VLOOKUP(A119,Calendar!$A$3:$G$368,4,FALSE)="S", "", VLOOKUP(A119,Calendar!$A$3:$G$368,4,FALSE))))</f>
        <v>M</v>
      </c>
      <c r="C119" s="35">
        <f>IF($B$45=3,IF(B119="","",VLOOKUP(A119,Calendar!$A$3:$G$368,5,FALSE)),IF(B119="","",VLOOKUP(A119,Calendar!$A$3:$G$368,2,FALSE)))</f>
        <v>43003</v>
      </c>
      <c r="D119" s="107"/>
      <c r="E119" s="107"/>
      <c r="F119" s="108"/>
      <c r="G119" s="109"/>
      <c r="H119" s="107"/>
      <c r="I119" s="107"/>
      <c r="J119" s="108"/>
      <c r="K119" s="145"/>
      <c r="L119" s="145"/>
      <c r="M119" s="146"/>
      <c r="N119" s="110"/>
      <c r="O119" s="65">
        <f t="shared" si="15"/>
        <v>0</v>
      </c>
      <c r="P119" s="143">
        <f t="shared" si="16"/>
        <v>0</v>
      </c>
      <c r="Q119" s="65">
        <f t="shared" si="13"/>
        <v>0</v>
      </c>
      <c r="R119" s="120" t="str">
        <f>IF(G119="","",IF(COUNT(SEARCH({"Inservice","Prof","PD"},G119)),TRUE,FALSE))</f>
        <v/>
      </c>
      <c r="S119" s="120" t="str">
        <f>IF(G119="","",IF(COUNT(SEARCH({"Parent","Conference","PT"},G119)),TRUE,FALSE))</f>
        <v/>
      </c>
      <c r="T119" s="72">
        <f t="shared" si="14"/>
        <v>0</v>
      </c>
      <c r="U119" s="72" t="str">
        <f>IF(OR(G119="Last Attendance Day for Seniors",U118="x"),x,"")</f>
        <v/>
      </c>
      <c r="W119" s="149"/>
    </row>
    <row r="120" spans="1:23" ht="15.75" customHeight="1" x14ac:dyDescent="0.15">
      <c r="A120" s="4">
        <v>926</v>
      </c>
      <c r="B120" s="8" t="str">
        <f>IF(ISNA(IF($B$45=3,IF(VLOOKUP(A120,Calendar!$A$3:$G$368,7,FALSE)="S", "", VLOOKUP(A120,Calendar!$A$3:$G$368,7,FALSE)),IF(VLOOKUP(A120,Calendar!$A$3:$G$368,4,FALSE)="S", "", VLOOKUP(A120,Calendar!$A$3:$G$368,4,FALSE)))),"",IF($B$45=3,IF(VLOOKUP(A120,Calendar!$A$3:$G$368,7,FALSE)="S", "", VLOOKUP(A120,Calendar!$A$3:$G$368,7,FALSE)),IF(VLOOKUP(A120,Calendar!$A$3:$G$368,4,FALSE)="S", "", VLOOKUP(A120,Calendar!$A$3:$G$368,4,FALSE))))</f>
        <v>T</v>
      </c>
      <c r="C120" s="35">
        <f>IF($B$45=3,IF(B120="","",VLOOKUP(A120,Calendar!$A$3:$G$368,5,FALSE)),IF(B120="","",VLOOKUP(A120,Calendar!$A$3:$G$368,2,FALSE)))</f>
        <v>43004</v>
      </c>
      <c r="D120" s="107"/>
      <c r="E120" s="107"/>
      <c r="F120" s="108"/>
      <c r="G120" s="109"/>
      <c r="H120" s="107"/>
      <c r="I120" s="107"/>
      <c r="J120" s="108"/>
      <c r="K120" s="145"/>
      <c r="L120" s="145"/>
      <c r="M120" s="146"/>
      <c r="N120" s="110"/>
      <c r="O120" s="65">
        <f t="shared" si="15"/>
        <v>0</v>
      </c>
      <c r="P120" s="143">
        <f t="shared" si="16"/>
        <v>0</v>
      </c>
      <c r="Q120" s="65">
        <f t="shared" si="13"/>
        <v>0</v>
      </c>
      <c r="R120" s="120" t="str">
        <f>IF(G120="","",IF(COUNT(SEARCH({"Inservice","Prof","PD"},G120)),TRUE,FALSE))</f>
        <v/>
      </c>
      <c r="S120" s="120" t="str">
        <f>IF(G120="","",IF(COUNT(SEARCH({"Parent","Conference","PT"},G120)),TRUE,FALSE))</f>
        <v/>
      </c>
      <c r="T120" s="72">
        <f t="shared" si="14"/>
        <v>0</v>
      </c>
      <c r="U120" s="72" t="str">
        <f>IF(OR(G120="Last Attendance Day for Seniors",U119="x"),x,"")</f>
        <v/>
      </c>
      <c r="W120" s="149"/>
    </row>
    <row r="121" spans="1:23" ht="15.75" customHeight="1" x14ac:dyDescent="0.15">
      <c r="A121" s="4">
        <v>927</v>
      </c>
      <c r="B121" s="8" t="str">
        <f>IF(ISNA(IF($B$45=3,IF(VLOOKUP(A121,Calendar!$A$3:$G$368,7,FALSE)="S", "", VLOOKUP(A121,Calendar!$A$3:$G$368,7,FALSE)),IF(VLOOKUP(A121,Calendar!$A$3:$G$368,4,FALSE)="S", "", VLOOKUP(A121,Calendar!$A$3:$G$368,4,FALSE)))),"",IF($B$45=3,IF(VLOOKUP(A121,Calendar!$A$3:$G$368,7,FALSE)="S", "", VLOOKUP(A121,Calendar!$A$3:$G$368,7,FALSE)),IF(VLOOKUP(A121,Calendar!$A$3:$G$368,4,FALSE)="S", "", VLOOKUP(A121,Calendar!$A$3:$G$368,4,FALSE))))</f>
        <v>W</v>
      </c>
      <c r="C121" s="35">
        <f>IF($B$45=3,IF(B121="","",VLOOKUP(A121,Calendar!$A$3:$G$368,5,FALSE)),IF(B121="","",VLOOKUP(A121,Calendar!$A$3:$G$368,2,FALSE)))</f>
        <v>43005</v>
      </c>
      <c r="D121" s="107"/>
      <c r="E121" s="107"/>
      <c r="F121" s="108"/>
      <c r="G121" s="109"/>
      <c r="H121" s="107"/>
      <c r="I121" s="107"/>
      <c r="J121" s="108"/>
      <c r="K121" s="145"/>
      <c r="L121" s="145"/>
      <c r="M121" s="146"/>
      <c r="N121" s="110"/>
      <c r="O121" s="65">
        <f t="shared" si="15"/>
        <v>0</v>
      </c>
      <c r="P121" s="143">
        <f t="shared" si="16"/>
        <v>0</v>
      </c>
      <c r="Q121" s="65">
        <f t="shared" si="13"/>
        <v>0</v>
      </c>
      <c r="R121" s="120" t="str">
        <f>IF(G121="","",IF(COUNT(SEARCH({"Inservice","Prof","PD"},G121)),TRUE,FALSE))</f>
        <v/>
      </c>
      <c r="S121" s="120" t="str">
        <f>IF(G121="","",IF(COUNT(SEARCH({"Parent","Conference","PT"},G121)),TRUE,FALSE))</f>
        <v/>
      </c>
      <c r="T121" s="72">
        <f t="shared" si="14"/>
        <v>0</v>
      </c>
      <c r="U121" s="72" t="str">
        <f>IF(OR(G121="Last Attendance Day for Seniors",U120="x"),x,"")</f>
        <v/>
      </c>
      <c r="W121" s="149"/>
    </row>
    <row r="122" spans="1:23" ht="15.75" customHeight="1" x14ac:dyDescent="0.15">
      <c r="A122" s="4">
        <v>928</v>
      </c>
      <c r="B122" s="8" t="str">
        <f>IF(ISNA(IF($B$45=3,IF(VLOOKUP(A122,Calendar!$A$3:$G$368,7,FALSE)="S", "", VLOOKUP(A122,Calendar!$A$3:$G$368,7,FALSE)),IF(VLOOKUP(A122,Calendar!$A$3:$G$368,4,FALSE)="S", "", VLOOKUP(A122,Calendar!$A$3:$G$368,4,FALSE)))),"",IF($B$45=3,IF(VLOOKUP(A122,Calendar!$A$3:$G$368,7,FALSE)="S", "", VLOOKUP(A122,Calendar!$A$3:$G$368,7,FALSE)),IF(VLOOKUP(A122,Calendar!$A$3:$G$368,4,FALSE)="S", "", VLOOKUP(A122,Calendar!$A$3:$G$368,4,FALSE))))</f>
        <v>R</v>
      </c>
      <c r="C122" s="35">
        <f>IF($B$45=3,IF(B122="","",VLOOKUP(A122,Calendar!$A$3:$G$368,5,FALSE)),IF(B122="","",VLOOKUP(A122,Calendar!$A$3:$G$368,2,FALSE)))</f>
        <v>43006</v>
      </c>
      <c r="D122" s="107"/>
      <c r="E122" s="107"/>
      <c r="F122" s="108"/>
      <c r="G122" s="109"/>
      <c r="H122" s="107"/>
      <c r="I122" s="107"/>
      <c r="J122" s="108"/>
      <c r="K122" s="145"/>
      <c r="L122" s="145"/>
      <c r="M122" s="146"/>
      <c r="N122" s="110"/>
      <c r="O122" s="65">
        <f t="shared" si="15"/>
        <v>0</v>
      </c>
      <c r="P122" s="143">
        <f t="shared" si="16"/>
        <v>0</v>
      </c>
      <c r="Q122" s="65">
        <f t="shared" si="13"/>
        <v>0</v>
      </c>
      <c r="R122" s="120" t="str">
        <f>IF(G122="","",IF(COUNT(SEARCH({"Inservice","Prof","PD"},G122)),TRUE,FALSE))</f>
        <v/>
      </c>
      <c r="S122" s="120" t="str">
        <f>IF(G122="","",IF(COUNT(SEARCH({"Parent","Conference","PT"},G122)),TRUE,FALSE))</f>
        <v/>
      </c>
      <c r="T122" s="72">
        <f t="shared" si="14"/>
        <v>0</v>
      </c>
      <c r="U122" s="72" t="str">
        <f>IF(OR(G122="Last Attendance Day for Seniors",U121="x"),x,"")</f>
        <v/>
      </c>
      <c r="W122" s="149"/>
    </row>
    <row r="123" spans="1:23" ht="15.75" customHeight="1" x14ac:dyDescent="0.15">
      <c r="A123" s="4">
        <v>929</v>
      </c>
      <c r="B123" s="8" t="str">
        <f>IF(ISNA(IF($B$45=3,IF(VLOOKUP(A123,Calendar!$A$3:$G$368,7,FALSE)="S", "", VLOOKUP(A123,Calendar!$A$3:$G$368,7,FALSE)),IF(VLOOKUP(A123,Calendar!$A$3:$G$368,4,FALSE)="S", "", VLOOKUP(A123,Calendar!$A$3:$G$368,4,FALSE)))),"",IF($B$45=3,IF(VLOOKUP(A123,Calendar!$A$3:$G$368,7,FALSE)="S", "", VLOOKUP(A123,Calendar!$A$3:$G$368,7,FALSE)),IF(VLOOKUP(A123,Calendar!$A$3:$G$368,4,FALSE)="S", "", VLOOKUP(A123,Calendar!$A$3:$G$368,4,FALSE))))</f>
        <v>F</v>
      </c>
      <c r="C123" s="35">
        <f>IF($B$45=3,IF(B123="","",VLOOKUP(A123,Calendar!$A$3:$G$368,5,FALSE)),IF(B123="","",VLOOKUP(A123,Calendar!$A$3:$G$368,2,FALSE)))</f>
        <v>43007</v>
      </c>
      <c r="D123" s="107"/>
      <c r="E123" s="107"/>
      <c r="F123" s="108"/>
      <c r="G123" s="109"/>
      <c r="H123" s="107"/>
      <c r="I123" s="107"/>
      <c r="J123" s="108"/>
      <c r="K123" s="145"/>
      <c r="L123" s="145"/>
      <c r="M123" s="146"/>
      <c r="N123" s="110"/>
      <c r="O123" s="65">
        <f t="shared" si="15"/>
        <v>0</v>
      </c>
      <c r="P123" s="143">
        <f t="shared" si="16"/>
        <v>0</v>
      </c>
      <c r="Q123" s="65">
        <f t="shared" si="13"/>
        <v>0</v>
      </c>
      <c r="R123" s="120" t="str">
        <f>IF(G123="","",IF(COUNT(SEARCH({"Inservice","Prof","PD"},G123)),TRUE,FALSE))</f>
        <v/>
      </c>
      <c r="S123" s="120" t="str">
        <f>IF(G123="","",IF(COUNT(SEARCH({"Parent","Conference","PT"},G123)),TRUE,FALSE))</f>
        <v/>
      </c>
      <c r="T123" s="72">
        <f t="shared" si="14"/>
        <v>0</v>
      </c>
      <c r="U123" s="72" t="str">
        <f>IF(OR(G123="Last Attendance Day for Seniors",U122="x"),x,"")</f>
        <v/>
      </c>
      <c r="W123" s="149"/>
    </row>
    <row r="124" spans="1:23" ht="15.75" customHeight="1" x14ac:dyDescent="0.15">
      <c r="A124" s="4">
        <v>930</v>
      </c>
      <c r="B124" s="8" t="str">
        <f>IF(ISNA(IF($B$45=3,IF(VLOOKUP(A124,Calendar!$A$3:$G$368,7,FALSE)="S", "", VLOOKUP(A124,Calendar!$A$3:$G$368,7,FALSE)),IF(VLOOKUP(A124,Calendar!$A$3:$G$368,4,FALSE)="S", "", VLOOKUP(A124,Calendar!$A$3:$G$368,4,FALSE)))),"",IF($B$45=3,IF(VLOOKUP(A124,Calendar!$A$3:$G$368,7,FALSE)="S", "", VLOOKUP(A124,Calendar!$A$3:$G$368,7,FALSE)),IF(VLOOKUP(A124,Calendar!$A$3:$G$368,4,FALSE)="S", "", VLOOKUP(A124,Calendar!$A$3:$G$368,4,FALSE))))</f>
        <v/>
      </c>
      <c r="C124" s="35" t="str">
        <f>IF($B$45=3,IF(B124="","",VLOOKUP(A124,Calendar!$A$3:$G$368,5,FALSE)),IF(B124="","",VLOOKUP(A124,Calendar!$A$3:$G$368,2,FALSE)))</f>
        <v/>
      </c>
      <c r="D124" s="107"/>
      <c r="E124" s="107"/>
      <c r="F124" s="108"/>
      <c r="G124" s="109"/>
      <c r="H124" s="107"/>
      <c r="I124" s="107"/>
      <c r="J124" s="108"/>
      <c r="K124" s="145"/>
      <c r="L124" s="145"/>
      <c r="M124" s="146"/>
      <c r="N124" s="110"/>
      <c r="O124" s="65">
        <f t="shared" si="15"/>
        <v>0</v>
      </c>
      <c r="P124" s="143">
        <f t="shared" si="16"/>
        <v>0</v>
      </c>
      <c r="Q124" s="65">
        <f t="shared" si="13"/>
        <v>0</v>
      </c>
      <c r="R124" s="120" t="str">
        <f>IF(G124="","",IF(COUNT(SEARCH({"Inservice","Prof","PD"},G124)),TRUE,FALSE))</f>
        <v/>
      </c>
      <c r="S124" s="120" t="str">
        <f>IF(G124="","",IF(COUNT(SEARCH({"Parent","Conference","PT"},G124)),TRUE,FALSE))</f>
        <v/>
      </c>
      <c r="T124" s="72">
        <f t="shared" si="14"/>
        <v>0</v>
      </c>
      <c r="U124" s="72" t="str">
        <f>IF(OR(G124="Last Attendance Day for Seniors",U123="x"),x,"")</f>
        <v/>
      </c>
      <c r="W124" s="149"/>
    </row>
    <row r="125" spans="1:23" ht="15.75" customHeight="1" x14ac:dyDescent="0.15">
      <c r="A125" s="4">
        <v>931</v>
      </c>
      <c r="B125" s="8" t="str">
        <f>IF(ISNA(IF($B$45=3,IF(VLOOKUP(A125,Calendar!$A$3:$G$368,7,FALSE)="S", "", VLOOKUP(A125,Calendar!$A$3:$G$368,7,FALSE)),IF(VLOOKUP(A125,Calendar!$A$3:$G$368,4,FALSE)="S", "", VLOOKUP(A125,Calendar!$A$3:$G$368,4,FALSE)))),"",IF($B$45=3,IF(VLOOKUP(A125,Calendar!$A$3:$G$368,7,FALSE)="S", "", VLOOKUP(A125,Calendar!$A$3:$G$368,7,FALSE)),IF(VLOOKUP(A125,Calendar!$A$3:$G$368,4,FALSE)="S", "", VLOOKUP(A125,Calendar!$A$3:$G$368,4,FALSE))))</f>
        <v/>
      </c>
      <c r="C125" s="35" t="str">
        <f>IF($B$45=3,IF(B125="","",VLOOKUP(A125,Calendar!$A$3:$G$368,5,FALSE)),IF(B125="","",VLOOKUP(A125,Calendar!$A$3:$G$368,2,FALSE)))</f>
        <v/>
      </c>
      <c r="D125" s="107"/>
      <c r="E125" s="107"/>
      <c r="F125" s="108"/>
      <c r="G125" s="109"/>
      <c r="H125" s="107"/>
      <c r="I125" s="107"/>
      <c r="J125" s="108"/>
      <c r="K125" s="145"/>
      <c r="L125" s="145"/>
      <c r="M125" s="146"/>
      <c r="N125" s="110"/>
      <c r="O125" s="65">
        <f t="shared" si="15"/>
        <v>0</v>
      </c>
      <c r="P125" s="143">
        <f t="shared" si="16"/>
        <v>0</v>
      </c>
      <c r="Q125" s="65">
        <f t="shared" si="13"/>
        <v>0</v>
      </c>
      <c r="R125" s="120" t="str">
        <f>IF(G125="","",IF(COUNT(SEARCH({"Inservice","Prof","PD"},G125)),TRUE,FALSE))</f>
        <v/>
      </c>
      <c r="S125" s="120" t="str">
        <f>IF(G125="","",IF(COUNT(SEARCH({"Parent","Conference","PT"},G125)),TRUE,FALSE))</f>
        <v/>
      </c>
      <c r="T125" s="72">
        <f t="shared" si="14"/>
        <v>0</v>
      </c>
      <c r="U125" s="72" t="str">
        <f>IF(OR(G125="Last Attendance Day for Seniors",U124="x"),x,"")</f>
        <v/>
      </c>
      <c r="W125" s="149"/>
    </row>
    <row r="126" spans="1:23" ht="3" customHeight="1" x14ac:dyDescent="0.15">
      <c r="B126" s="24"/>
      <c r="C126" s="11"/>
      <c r="D126" s="12"/>
      <c r="E126" s="12"/>
      <c r="F126" s="13"/>
      <c r="G126" s="11"/>
      <c r="H126" s="12"/>
      <c r="I126" s="12"/>
      <c r="J126" s="12"/>
      <c r="K126" s="12"/>
      <c r="L126" s="12"/>
      <c r="M126" s="12"/>
      <c r="N126" s="13"/>
      <c r="O126" s="13"/>
      <c r="P126" s="13"/>
      <c r="Q126" s="11"/>
      <c r="R126" s="63"/>
      <c r="S126" s="63"/>
      <c r="T126" s="63"/>
      <c r="U126" s="63"/>
    </row>
    <row r="127" spans="1:23" ht="15.75" customHeight="1" x14ac:dyDescent="0.15">
      <c r="B127" s="25" t="s">
        <v>17</v>
      </c>
      <c r="C127" s="26"/>
      <c r="D127" s="27"/>
      <c r="E127" s="28">
        <f>COUNT(E95:E125)</f>
        <v>0</v>
      </c>
      <c r="F127" s="29"/>
      <c r="G127" s="30" t="s">
        <v>58</v>
      </c>
      <c r="H127" s="12"/>
      <c r="I127" s="12"/>
      <c r="J127" s="12"/>
      <c r="K127" s="12"/>
      <c r="L127" s="12"/>
      <c r="M127" s="12"/>
      <c r="N127" s="13"/>
      <c r="O127" s="66">
        <f>SUM(O95:O125)*0.5</f>
        <v>0</v>
      </c>
      <c r="P127" s="66">
        <f t="shared" ref="P127:Q127" si="17">SUM(P95:P125)</f>
        <v>0</v>
      </c>
      <c r="Q127" s="66">
        <f t="shared" si="17"/>
        <v>0</v>
      </c>
      <c r="R127" s="71"/>
      <c r="S127" s="71"/>
    </row>
    <row r="128" spans="1:23" ht="15.75" customHeight="1" x14ac:dyDescent="0.15">
      <c r="B128" s="31" t="s">
        <v>46</v>
      </c>
      <c r="C128" s="31"/>
      <c r="D128" s="32"/>
      <c r="E128" s="32"/>
      <c r="F128" s="73">
        <f>COUNTIF(T95:T125,1)</f>
        <v>0</v>
      </c>
      <c r="G128" s="79" t="s">
        <v>18</v>
      </c>
      <c r="H128" s="76"/>
      <c r="I128" s="76"/>
      <c r="J128" s="76"/>
      <c r="K128" s="76"/>
      <c r="L128" s="76"/>
      <c r="M128" s="76"/>
      <c r="N128" s="77">
        <f>SUM(N95:N125)</f>
        <v>0</v>
      </c>
      <c r="O128" s="77">
        <f>O127*1440/60</f>
        <v>0</v>
      </c>
      <c r="P128" s="77">
        <f t="shared" ref="P128" si="18">P127*1440/60</f>
        <v>0</v>
      </c>
      <c r="Q128" s="77">
        <f t="shared" ref="Q128" si="19">Q127*1440/60</f>
        <v>0</v>
      </c>
      <c r="R128" s="1"/>
      <c r="S128" s="1"/>
      <c r="T128" s="22"/>
    </row>
    <row r="129" spans="1:23" ht="15.75" customHeight="1" x14ac:dyDescent="0.15">
      <c r="B129" s="8"/>
      <c r="C129" s="7"/>
      <c r="D129" s="14"/>
      <c r="E129" s="14"/>
      <c r="F129" s="15"/>
      <c r="G129" s="16"/>
      <c r="H129" s="14"/>
      <c r="I129" s="14"/>
      <c r="J129" s="14"/>
      <c r="K129" s="14"/>
      <c r="L129" s="14"/>
      <c r="M129" s="14"/>
      <c r="N129" s="15"/>
      <c r="O129" s="15"/>
      <c r="P129" s="15"/>
      <c r="Q129" s="7"/>
    </row>
    <row r="130" spans="1:23" ht="15.75" customHeight="1" x14ac:dyDescent="0.2">
      <c r="B130" s="157" t="s">
        <v>0</v>
      </c>
      <c r="C130" s="158"/>
      <c r="D130" s="158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"/>
      <c r="S130" s="1"/>
      <c r="T130" s="6"/>
    </row>
    <row r="131" spans="1:23" ht="15.75" customHeight="1" x14ac:dyDescent="0.2">
      <c r="B131" s="157" t="str">
        <f>VLOOKUP(B45,Calendar!$O$11:$P$13,2,FALSE)</f>
        <v>Please Select</v>
      </c>
      <c r="C131" s="158"/>
      <c r="D131" s="158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"/>
      <c r="S131" s="1"/>
      <c r="T131" s="6"/>
    </row>
    <row r="132" spans="1:23" ht="15.75" customHeight="1" x14ac:dyDescent="0.15">
      <c r="B132" s="1"/>
      <c r="C132" s="1"/>
      <c r="D132" s="2"/>
      <c r="E132" s="2"/>
      <c r="F132" s="3"/>
      <c r="G132" s="1"/>
      <c r="P132" s="3"/>
      <c r="Q132" s="1"/>
      <c r="T132" s="6"/>
    </row>
    <row r="133" spans="1:23" ht="15.75" customHeight="1" x14ac:dyDescent="0.2">
      <c r="B133" s="19" t="s">
        <v>20</v>
      </c>
      <c r="D133" s="159" t="s">
        <v>21</v>
      </c>
      <c r="E133" s="160"/>
      <c r="N133" s="56" t="s">
        <v>66</v>
      </c>
      <c r="O133" s="161" t="str">
        <f>IF($O$47="","",$O$47)</f>
        <v/>
      </c>
      <c r="P133" s="162"/>
      <c r="Q133" s="162"/>
      <c r="T133" s="6"/>
    </row>
    <row r="134" spans="1:23" ht="15.75" customHeight="1" x14ac:dyDescent="0.15">
      <c r="R134" s="22"/>
      <c r="S134" s="22"/>
      <c r="T134" s="6"/>
    </row>
    <row r="135" spans="1:23" s="19" customFormat="1" ht="23.25" x14ac:dyDescent="0.2">
      <c r="B135" s="58"/>
      <c r="C135" s="58"/>
      <c r="D135" s="152" t="s">
        <v>3</v>
      </c>
      <c r="E135" s="153"/>
      <c r="F135" s="59" t="s">
        <v>56</v>
      </c>
      <c r="G135" s="154" t="s">
        <v>53</v>
      </c>
      <c r="H135" s="155"/>
      <c r="I135" s="156"/>
      <c r="J135" s="131" t="s">
        <v>75</v>
      </c>
      <c r="K135" s="133" t="s">
        <v>4</v>
      </c>
      <c r="L135" s="134"/>
      <c r="M135" s="135" t="s">
        <v>75</v>
      </c>
      <c r="N135" s="59" t="s">
        <v>54</v>
      </c>
      <c r="O135" s="59" t="s">
        <v>4</v>
      </c>
      <c r="P135" s="59" t="s">
        <v>5</v>
      </c>
      <c r="Q135" s="60" t="s">
        <v>6</v>
      </c>
      <c r="R135" s="22"/>
      <c r="S135" s="22"/>
      <c r="T135" s="56"/>
      <c r="U135" s="4"/>
      <c r="W135" s="4"/>
    </row>
    <row r="136" spans="1:23" s="19" customFormat="1" ht="15.75" customHeight="1" x14ac:dyDescent="0.15">
      <c r="B136" s="8" t="s">
        <v>7</v>
      </c>
      <c r="C136" s="8" t="s">
        <v>8</v>
      </c>
      <c r="D136" s="9" t="s">
        <v>9</v>
      </c>
      <c r="E136" s="9" t="s">
        <v>10</v>
      </c>
      <c r="F136" s="10" t="s">
        <v>55</v>
      </c>
      <c r="G136" s="8" t="s">
        <v>11</v>
      </c>
      <c r="H136" s="9" t="s">
        <v>9</v>
      </c>
      <c r="I136" s="9" t="s">
        <v>10</v>
      </c>
      <c r="J136" s="132" t="s">
        <v>55</v>
      </c>
      <c r="K136" s="136" t="s">
        <v>9</v>
      </c>
      <c r="L136" s="137" t="s">
        <v>10</v>
      </c>
      <c r="M136" s="138" t="s">
        <v>55</v>
      </c>
      <c r="N136" s="10" t="s">
        <v>12</v>
      </c>
      <c r="O136" s="10" t="s">
        <v>55</v>
      </c>
      <c r="P136" s="10" t="s">
        <v>55</v>
      </c>
      <c r="Q136" s="8" t="s">
        <v>55</v>
      </c>
      <c r="R136" s="4"/>
      <c r="S136" s="4"/>
      <c r="T136" s="4"/>
      <c r="U136" s="4"/>
      <c r="W136" s="4"/>
    </row>
    <row r="137" spans="1:23" ht="3" customHeight="1" x14ac:dyDescent="0.15">
      <c r="B137" s="11"/>
      <c r="C137" s="11"/>
      <c r="D137" s="12"/>
      <c r="E137" s="12"/>
      <c r="F137" s="13"/>
      <c r="G137" s="11"/>
      <c r="H137" s="12"/>
      <c r="I137" s="12"/>
      <c r="J137" s="12"/>
      <c r="K137" s="12"/>
      <c r="L137" s="12"/>
      <c r="M137" s="12"/>
      <c r="N137" s="13"/>
      <c r="O137" s="13"/>
      <c r="P137" s="13"/>
      <c r="Q137" s="11"/>
      <c r="R137" s="63"/>
      <c r="S137" s="63"/>
      <c r="T137" s="63"/>
      <c r="U137" s="63"/>
    </row>
    <row r="138" spans="1:23" ht="15.75" customHeight="1" x14ac:dyDescent="0.15">
      <c r="A138" s="4">
        <v>1001</v>
      </c>
      <c r="B138" s="8" t="str">
        <f>IF(ISNA(IF($B$45=3,IF(VLOOKUP(A138,Calendar!$A$3:$G$368,7,FALSE)="S", "", VLOOKUP(A138,Calendar!$A$3:$G$368,7,FALSE)),IF(VLOOKUP(A138,Calendar!$A$3:$G$368,4,FALSE)="S", "", VLOOKUP(A138,Calendar!$A$3:$G$368,4,FALSE)))),"",IF($B$45=3,IF(VLOOKUP(A138,Calendar!$A$3:$G$368,7,FALSE)="S", "", VLOOKUP(A138,Calendar!$A$3:$G$368,7,FALSE)),IF(VLOOKUP(A138,Calendar!$A$3:$G$368,4,FALSE)="S", "", VLOOKUP(A138,Calendar!$A$3:$G$368,4,FALSE))))</f>
        <v/>
      </c>
      <c r="C138" s="35" t="str">
        <f>IF($B$45=3,IF(B138="","",VLOOKUP(A138,Calendar!$A$3:$G$368,5,FALSE)),IF(B138="","",VLOOKUP(A138,Calendar!$A$3:$G$368,2,FALSE)))</f>
        <v/>
      </c>
      <c r="D138" s="107"/>
      <c r="E138" s="107"/>
      <c r="F138" s="108"/>
      <c r="G138" s="109"/>
      <c r="H138" s="107"/>
      <c r="I138" s="107"/>
      <c r="J138" s="108"/>
      <c r="K138" s="145"/>
      <c r="L138" s="145"/>
      <c r="M138" s="146"/>
      <c r="N138" s="110"/>
      <c r="O138" s="65">
        <f>IF(R138=FALSE, 0, IF(K138&gt;L138,(L138+0.5)-K138-(M138/1440),L138-K138-(M138/1440)))</f>
        <v>0</v>
      </c>
      <c r="P138" s="143">
        <f>IF(S138=FALSE, 0, IF(H138&gt;I138,(I138+0.5)-H138-(J138/1440),I138-H138-(J138/1440)))</f>
        <v>0</v>
      </c>
      <c r="Q138" s="65">
        <f t="shared" ref="Q138:Q168" si="20">IF(D138&gt;E138,(E138+0.5)-D138-(F138/1440),E138-D138-(F138/1440))</f>
        <v>0</v>
      </c>
      <c r="R138" s="120" t="str">
        <f>IF(G138="","",IF(COUNT(SEARCH({"Inservice","Prof","PD"},G138)),TRUE,FALSE))</f>
        <v/>
      </c>
      <c r="S138" s="120" t="str">
        <f>IF(G138="","",IF(COUNT(SEARCH({"Parent","Conference","PT"},G138)),TRUE,FALSE))</f>
        <v/>
      </c>
      <c r="T138" s="72">
        <f t="shared" ref="T138:T168" si="21">IF(OR(N138&lt;&gt;"",O138&lt;&gt;0,P138&lt;&gt;0,Q138&lt;&gt;0),1,0)</f>
        <v>0</v>
      </c>
      <c r="U138" s="72" t="str">
        <f>IF(OR(G138="Last Attendance Day for Seniors",U137="x"),x,"")</f>
        <v/>
      </c>
    </row>
    <row r="139" spans="1:23" ht="15.75" customHeight="1" x14ac:dyDescent="0.15">
      <c r="A139" s="4">
        <v>1002</v>
      </c>
      <c r="B139" s="8" t="str">
        <f>IF(ISNA(IF($B$45=3,IF(VLOOKUP(A139,Calendar!$A$3:$G$368,7,FALSE)="S", "", VLOOKUP(A139,Calendar!$A$3:$G$368,7,FALSE)),IF(VLOOKUP(A139,Calendar!$A$3:$G$368,4,FALSE)="S", "", VLOOKUP(A139,Calendar!$A$3:$G$368,4,FALSE)))),"",IF($B$45=3,IF(VLOOKUP(A139,Calendar!$A$3:$G$368,7,FALSE)="S", "", VLOOKUP(A139,Calendar!$A$3:$G$368,7,FALSE)),IF(VLOOKUP(A139,Calendar!$A$3:$G$368,4,FALSE)="S", "", VLOOKUP(A139,Calendar!$A$3:$G$368,4,FALSE))))</f>
        <v>M</v>
      </c>
      <c r="C139" s="35">
        <f>IF($B$45=3,IF(B139="","",VLOOKUP(A139,Calendar!$A$3:$G$368,5,FALSE)),IF(B139="","",VLOOKUP(A139,Calendar!$A$3:$G$368,2,FALSE)))</f>
        <v>43010</v>
      </c>
      <c r="D139" s="107"/>
      <c r="E139" s="107"/>
      <c r="F139" s="108"/>
      <c r="G139" s="109"/>
      <c r="H139" s="107"/>
      <c r="I139" s="107"/>
      <c r="J139" s="108"/>
      <c r="K139" s="145"/>
      <c r="L139" s="145"/>
      <c r="M139" s="146"/>
      <c r="N139" s="110"/>
      <c r="O139" s="65">
        <f t="shared" ref="O139:O168" si="22">IF(R139=FALSE, 0, IF(K139&gt;L139,(L139+0.5)-K139-(M139/1440),L139-K139-(M139/1440)))</f>
        <v>0</v>
      </c>
      <c r="P139" s="143">
        <f t="shared" ref="P139:P168" si="23">IF(S139=FALSE, 0, IF(H139&gt;I139,(I139+0.5)-H139-(J139/1440),I139-H139-(J139/1440)))</f>
        <v>0</v>
      </c>
      <c r="Q139" s="65">
        <f t="shared" si="20"/>
        <v>0</v>
      </c>
      <c r="R139" s="120" t="str">
        <f>IF(G139="","",IF(COUNT(SEARCH({"Inservice","Prof","PD"},G139)),TRUE,FALSE))</f>
        <v/>
      </c>
      <c r="S139" s="120" t="str">
        <f>IF(G139="","",IF(COUNT(SEARCH({"Parent","Conference","PT"},G139)),TRUE,FALSE))</f>
        <v/>
      </c>
      <c r="T139" s="72">
        <f t="shared" si="21"/>
        <v>0</v>
      </c>
      <c r="U139" s="72" t="str">
        <f>IF(OR(G139="Last Attendance Day for Seniors",U138="x"),x,"")</f>
        <v/>
      </c>
    </row>
    <row r="140" spans="1:23" ht="15.75" customHeight="1" x14ac:dyDescent="0.15">
      <c r="A140" s="4">
        <v>1003</v>
      </c>
      <c r="B140" s="8" t="str">
        <f>IF(ISNA(IF($B$45=3,IF(VLOOKUP(A140,Calendar!$A$3:$G$368,7,FALSE)="S", "", VLOOKUP(A140,Calendar!$A$3:$G$368,7,FALSE)),IF(VLOOKUP(A140,Calendar!$A$3:$G$368,4,FALSE)="S", "", VLOOKUP(A140,Calendar!$A$3:$G$368,4,FALSE)))),"",IF($B$45=3,IF(VLOOKUP(A140,Calendar!$A$3:$G$368,7,FALSE)="S", "", VLOOKUP(A140,Calendar!$A$3:$G$368,7,FALSE)),IF(VLOOKUP(A140,Calendar!$A$3:$G$368,4,FALSE)="S", "", VLOOKUP(A140,Calendar!$A$3:$G$368,4,FALSE))))</f>
        <v>T</v>
      </c>
      <c r="C140" s="35">
        <f>IF($B$45=3,IF(B140="","",VLOOKUP(A140,Calendar!$A$3:$G$368,5,FALSE)),IF(B140="","",VLOOKUP(A140,Calendar!$A$3:$G$368,2,FALSE)))</f>
        <v>43011</v>
      </c>
      <c r="D140" s="107"/>
      <c r="E140" s="107"/>
      <c r="F140" s="108"/>
      <c r="G140" s="109"/>
      <c r="H140" s="107"/>
      <c r="I140" s="107"/>
      <c r="J140" s="108"/>
      <c r="K140" s="145"/>
      <c r="L140" s="145"/>
      <c r="M140" s="146"/>
      <c r="N140" s="110"/>
      <c r="O140" s="65">
        <f t="shared" si="22"/>
        <v>0</v>
      </c>
      <c r="P140" s="143">
        <f t="shared" si="23"/>
        <v>0</v>
      </c>
      <c r="Q140" s="65">
        <f>IF(D140&gt;E140,(E140+0.5)-D140-(F140/1440),E140-D140-(F140/1440))</f>
        <v>0</v>
      </c>
      <c r="R140" s="120" t="str">
        <f>IF(G140="","",IF(COUNT(SEARCH({"Inservice","Prof","PD"},G140)),TRUE,FALSE))</f>
        <v/>
      </c>
      <c r="S140" s="120" t="str">
        <f>IF(G140="","",IF(COUNT(SEARCH({"Parent","Conference","PT"},G140)),TRUE,FALSE))</f>
        <v/>
      </c>
      <c r="T140" s="72">
        <f t="shared" si="21"/>
        <v>0</v>
      </c>
      <c r="U140" s="72" t="str">
        <f>IF(OR(G140="Last Attendance Day for Seniors",U139="x"),x,"")</f>
        <v/>
      </c>
    </row>
    <row r="141" spans="1:23" ht="15.75" customHeight="1" x14ac:dyDescent="0.15">
      <c r="A141" s="4">
        <v>1004</v>
      </c>
      <c r="B141" s="8" t="str">
        <f>IF(ISNA(IF($B$45=3,IF(VLOOKUP(A141,Calendar!$A$3:$G$368,7,FALSE)="S", "", VLOOKUP(A141,Calendar!$A$3:$G$368,7,FALSE)),IF(VLOOKUP(A141,Calendar!$A$3:$G$368,4,FALSE)="S", "", VLOOKUP(A141,Calendar!$A$3:$G$368,4,FALSE)))),"",IF($B$45=3,IF(VLOOKUP(A141,Calendar!$A$3:$G$368,7,FALSE)="S", "", VLOOKUP(A141,Calendar!$A$3:$G$368,7,FALSE)),IF(VLOOKUP(A141,Calendar!$A$3:$G$368,4,FALSE)="S", "", VLOOKUP(A141,Calendar!$A$3:$G$368,4,FALSE))))</f>
        <v>W</v>
      </c>
      <c r="C141" s="35">
        <f>IF($B$45=3,IF(B141="","",VLOOKUP(A141,Calendar!$A$3:$G$368,5,FALSE)),IF(B141="","",VLOOKUP(A141,Calendar!$A$3:$G$368,2,FALSE)))</f>
        <v>43012</v>
      </c>
      <c r="D141" s="111"/>
      <c r="E141" s="111"/>
      <c r="F141" s="108"/>
      <c r="G141" s="109"/>
      <c r="H141" s="111"/>
      <c r="I141" s="111"/>
      <c r="J141" s="108"/>
      <c r="K141" s="145"/>
      <c r="L141" s="145"/>
      <c r="M141" s="146"/>
      <c r="N141" s="110"/>
      <c r="O141" s="65">
        <f t="shared" si="22"/>
        <v>0</v>
      </c>
      <c r="P141" s="143">
        <f t="shared" si="23"/>
        <v>0</v>
      </c>
      <c r="Q141" s="65">
        <f t="shared" si="20"/>
        <v>0</v>
      </c>
      <c r="R141" s="120" t="str">
        <f>IF(G141="","",IF(COUNT(SEARCH({"Inservice","Prof","PD"},G141)),TRUE,FALSE))</f>
        <v/>
      </c>
      <c r="S141" s="120" t="str">
        <f>IF(G141="","",IF(COUNT(SEARCH({"Parent","Conference","PT"},G141)),TRUE,FALSE))</f>
        <v/>
      </c>
      <c r="T141" s="72">
        <f t="shared" si="21"/>
        <v>0</v>
      </c>
      <c r="U141" s="72" t="str">
        <f>IF(OR(G141="Last Attendance Day for Seniors",U140="x"),x,"")</f>
        <v/>
      </c>
    </row>
    <row r="142" spans="1:23" ht="15.75" customHeight="1" x14ac:dyDescent="0.15">
      <c r="A142" s="4">
        <v>1005</v>
      </c>
      <c r="B142" s="8" t="str">
        <f>IF(ISNA(IF($B$45=3,IF(VLOOKUP(A142,Calendar!$A$3:$G$368,7,FALSE)="S", "", VLOOKUP(A142,Calendar!$A$3:$G$368,7,FALSE)),IF(VLOOKUP(A142,Calendar!$A$3:$G$368,4,FALSE)="S", "", VLOOKUP(A142,Calendar!$A$3:$G$368,4,FALSE)))),"",IF($B$45=3,IF(VLOOKUP(A142,Calendar!$A$3:$G$368,7,FALSE)="S", "", VLOOKUP(A142,Calendar!$A$3:$G$368,7,FALSE)),IF(VLOOKUP(A142,Calendar!$A$3:$G$368,4,FALSE)="S", "", VLOOKUP(A142,Calendar!$A$3:$G$368,4,FALSE))))</f>
        <v>R</v>
      </c>
      <c r="C142" s="35">
        <f>IF($B$45=3,IF(B142="","",VLOOKUP(A142,Calendar!$A$3:$G$368,5,FALSE)),IF(B142="","",VLOOKUP(A142,Calendar!$A$3:$G$368,2,FALSE)))</f>
        <v>43013</v>
      </c>
      <c r="D142" s="107"/>
      <c r="E142" s="107"/>
      <c r="F142" s="108"/>
      <c r="G142" s="109"/>
      <c r="H142" s="107"/>
      <c r="I142" s="107"/>
      <c r="J142" s="108"/>
      <c r="K142" s="145"/>
      <c r="L142" s="145"/>
      <c r="M142" s="146"/>
      <c r="N142" s="110"/>
      <c r="O142" s="65">
        <f t="shared" si="22"/>
        <v>0</v>
      </c>
      <c r="P142" s="143">
        <f t="shared" si="23"/>
        <v>0</v>
      </c>
      <c r="Q142" s="65">
        <f t="shared" si="20"/>
        <v>0</v>
      </c>
      <c r="R142" s="120" t="str">
        <f>IF(G142="","",IF(COUNT(SEARCH({"Inservice","Prof","PD"},G142)),TRUE,FALSE))</f>
        <v/>
      </c>
      <c r="S142" s="120" t="str">
        <f>IF(G142="","",IF(COUNT(SEARCH({"Parent","Conference","PT"},G142)),TRUE,FALSE))</f>
        <v/>
      </c>
      <c r="T142" s="72">
        <f t="shared" si="21"/>
        <v>0</v>
      </c>
      <c r="U142" s="72" t="str">
        <f>IF(OR(G142="Last Attendance Day for Seniors",U141="x"),x,"")</f>
        <v/>
      </c>
    </row>
    <row r="143" spans="1:23" ht="15.75" customHeight="1" x14ac:dyDescent="0.15">
      <c r="A143" s="4">
        <v>1006</v>
      </c>
      <c r="B143" s="8" t="str">
        <f>IF(ISNA(IF($B$45=3,IF(VLOOKUP(A143,Calendar!$A$3:$G$368,7,FALSE)="S", "", VLOOKUP(A143,Calendar!$A$3:$G$368,7,FALSE)),IF(VLOOKUP(A143,Calendar!$A$3:$G$368,4,FALSE)="S", "", VLOOKUP(A143,Calendar!$A$3:$G$368,4,FALSE)))),"",IF($B$45=3,IF(VLOOKUP(A143,Calendar!$A$3:$G$368,7,FALSE)="S", "", VLOOKUP(A143,Calendar!$A$3:$G$368,7,FALSE)),IF(VLOOKUP(A143,Calendar!$A$3:$G$368,4,FALSE)="S", "", VLOOKUP(A143,Calendar!$A$3:$G$368,4,FALSE))))</f>
        <v>F</v>
      </c>
      <c r="C143" s="35">
        <f>IF($B$45=3,IF(B143="","",VLOOKUP(A143,Calendar!$A$3:$G$368,5,FALSE)),IF(B143="","",VLOOKUP(A143,Calendar!$A$3:$G$368,2,FALSE)))</f>
        <v>43014</v>
      </c>
      <c r="D143" s="107"/>
      <c r="E143" s="107"/>
      <c r="F143" s="108"/>
      <c r="G143" s="109"/>
      <c r="H143" s="107"/>
      <c r="I143" s="107"/>
      <c r="J143" s="108"/>
      <c r="K143" s="145"/>
      <c r="L143" s="145"/>
      <c r="M143" s="146"/>
      <c r="N143" s="110"/>
      <c r="O143" s="65">
        <f t="shared" si="22"/>
        <v>0</v>
      </c>
      <c r="P143" s="143">
        <f t="shared" si="23"/>
        <v>0</v>
      </c>
      <c r="Q143" s="65">
        <f t="shared" si="20"/>
        <v>0</v>
      </c>
      <c r="R143" s="120" t="str">
        <f>IF(G143="","",IF(COUNT(SEARCH({"Inservice","Prof","PD"},G143)),TRUE,FALSE))</f>
        <v/>
      </c>
      <c r="S143" s="120" t="str">
        <f>IF(G143="","",IF(COUNT(SEARCH({"Parent","Conference","PT"},G143)),TRUE,FALSE))</f>
        <v/>
      </c>
      <c r="T143" s="72">
        <f t="shared" si="21"/>
        <v>0</v>
      </c>
      <c r="U143" s="72" t="str">
        <f>IF(OR(G143="Last Attendance Day for Seniors",U142="x"),x,"")</f>
        <v/>
      </c>
    </row>
    <row r="144" spans="1:23" ht="15.75" customHeight="1" x14ac:dyDescent="0.15">
      <c r="A144" s="4">
        <v>1007</v>
      </c>
      <c r="B144" s="8" t="str">
        <f>IF(ISNA(IF($B$45=3,IF(VLOOKUP(A144,Calendar!$A$3:$G$368,7,FALSE)="S", "", VLOOKUP(A144,Calendar!$A$3:$G$368,7,FALSE)),IF(VLOOKUP(A144,Calendar!$A$3:$G$368,4,FALSE)="S", "", VLOOKUP(A144,Calendar!$A$3:$G$368,4,FALSE)))),"",IF($B$45=3,IF(VLOOKUP(A144,Calendar!$A$3:$G$368,7,FALSE)="S", "", VLOOKUP(A144,Calendar!$A$3:$G$368,7,FALSE)),IF(VLOOKUP(A144,Calendar!$A$3:$G$368,4,FALSE)="S", "", VLOOKUP(A144,Calendar!$A$3:$G$368,4,FALSE))))</f>
        <v/>
      </c>
      <c r="C144" s="35" t="str">
        <f>IF($B$45=3,IF(B144="","",VLOOKUP(A144,Calendar!$A$3:$G$368,5,FALSE)),IF(B144="","",VLOOKUP(A144,Calendar!$A$3:$G$368,2,FALSE)))</f>
        <v/>
      </c>
      <c r="D144" s="107"/>
      <c r="E144" s="107"/>
      <c r="F144" s="108"/>
      <c r="G144" s="109"/>
      <c r="H144" s="107"/>
      <c r="I144" s="107"/>
      <c r="J144" s="108"/>
      <c r="K144" s="145"/>
      <c r="L144" s="145"/>
      <c r="M144" s="146"/>
      <c r="N144" s="110"/>
      <c r="O144" s="65">
        <f t="shared" si="22"/>
        <v>0</v>
      </c>
      <c r="P144" s="143">
        <f t="shared" si="23"/>
        <v>0</v>
      </c>
      <c r="Q144" s="65">
        <f t="shared" si="20"/>
        <v>0</v>
      </c>
      <c r="R144" s="120" t="str">
        <f>IF(G144="","",IF(COUNT(SEARCH({"Inservice","Prof","PD"},G144)),TRUE,FALSE))</f>
        <v/>
      </c>
      <c r="S144" s="120" t="str">
        <f>IF(G144="","",IF(COUNT(SEARCH({"Parent","Conference","PT"},G144)),TRUE,FALSE))</f>
        <v/>
      </c>
      <c r="T144" s="72">
        <f t="shared" si="21"/>
        <v>0</v>
      </c>
      <c r="U144" s="72" t="str">
        <f>IF(OR(G144="Last Attendance Day for Seniors",U143="x"),x,"")</f>
        <v/>
      </c>
    </row>
    <row r="145" spans="1:23" ht="15.75" customHeight="1" x14ac:dyDescent="0.15">
      <c r="A145" s="4">
        <v>1008</v>
      </c>
      <c r="B145" s="8" t="str">
        <f>IF(ISNA(IF($B$45=3,IF(VLOOKUP(A145,Calendar!$A$3:$G$368,7,FALSE)="S", "", VLOOKUP(A145,Calendar!$A$3:$G$368,7,FALSE)),IF(VLOOKUP(A145,Calendar!$A$3:$G$368,4,FALSE)="S", "", VLOOKUP(A145,Calendar!$A$3:$G$368,4,FALSE)))),"",IF($B$45=3,IF(VLOOKUP(A145,Calendar!$A$3:$G$368,7,FALSE)="S", "", VLOOKUP(A145,Calendar!$A$3:$G$368,7,FALSE)),IF(VLOOKUP(A145,Calendar!$A$3:$G$368,4,FALSE)="S", "", VLOOKUP(A145,Calendar!$A$3:$G$368,4,FALSE))))</f>
        <v/>
      </c>
      <c r="C145" s="35" t="str">
        <f>IF($B$45=3,IF(B145="","",VLOOKUP(A145,Calendar!$A$3:$G$368,5,FALSE)),IF(B145="","",VLOOKUP(A145,Calendar!$A$3:$G$368,2,FALSE)))</f>
        <v/>
      </c>
      <c r="D145" s="107"/>
      <c r="E145" s="107"/>
      <c r="F145" s="108"/>
      <c r="G145" s="109"/>
      <c r="H145" s="107"/>
      <c r="I145" s="107"/>
      <c r="J145" s="108"/>
      <c r="K145" s="145"/>
      <c r="L145" s="145"/>
      <c r="M145" s="146"/>
      <c r="N145" s="110"/>
      <c r="O145" s="65">
        <f t="shared" si="22"/>
        <v>0</v>
      </c>
      <c r="P145" s="143">
        <f t="shared" si="23"/>
        <v>0</v>
      </c>
      <c r="Q145" s="65">
        <f t="shared" si="20"/>
        <v>0</v>
      </c>
      <c r="R145" s="120" t="str">
        <f>IF(G145="","",IF(COUNT(SEARCH({"Inservice","Prof","PD"},G145)),TRUE,FALSE))</f>
        <v/>
      </c>
      <c r="S145" s="120" t="str">
        <f>IF(G145="","",IF(COUNT(SEARCH({"Parent","Conference","PT"},G145)),TRUE,FALSE))</f>
        <v/>
      </c>
      <c r="T145" s="72">
        <f t="shared" si="21"/>
        <v>0</v>
      </c>
      <c r="U145" s="72" t="str">
        <f>IF(OR(G145="Last Attendance Day for Seniors",U144="x"),x,"")</f>
        <v/>
      </c>
    </row>
    <row r="146" spans="1:23" ht="15.75" customHeight="1" x14ac:dyDescent="0.15">
      <c r="A146" s="4">
        <v>1009</v>
      </c>
      <c r="B146" s="8" t="str">
        <f>IF(ISNA(IF($B$45=3,IF(VLOOKUP(A146,Calendar!$A$3:$G$368,7,FALSE)="S", "", VLOOKUP(A146,Calendar!$A$3:$G$368,7,FALSE)),IF(VLOOKUP(A146,Calendar!$A$3:$G$368,4,FALSE)="S", "", VLOOKUP(A146,Calendar!$A$3:$G$368,4,FALSE)))),"",IF($B$45=3,IF(VLOOKUP(A146,Calendar!$A$3:$G$368,7,FALSE)="S", "", VLOOKUP(A146,Calendar!$A$3:$G$368,7,FALSE)),IF(VLOOKUP(A146,Calendar!$A$3:$G$368,4,FALSE)="S", "", VLOOKUP(A146,Calendar!$A$3:$G$368,4,FALSE))))</f>
        <v>M</v>
      </c>
      <c r="C146" s="35">
        <f>IF($B$45=3,IF(B146="","",VLOOKUP(A146,Calendar!$A$3:$G$368,5,FALSE)),IF(B146="","",VLOOKUP(A146,Calendar!$A$3:$G$368,2,FALSE)))</f>
        <v>43017</v>
      </c>
      <c r="D146" s="107"/>
      <c r="E146" s="107"/>
      <c r="F146" s="108"/>
      <c r="G146" s="109"/>
      <c r="H146" s="107"/>
      <c r="I146" s="107"/>
      <c r="J146" s="108"/>
      <c r="K146" s="145"/>
      <c r="L146" s="145"/>
      <c r="M146" s="146"/>
      <c r="N146" s="110"/>
      <c r="O146" s="65">
        <f t="shared" si="22"/>
        <v>0</v>
      </c>
      <c r="P146" s="143">
        <f t="shared" si="23"/>
        <v>0</v>
      </c>
      <c r="Q146" s="65">
        <f t="shared" si="20"/>
        <v>0</v>
      </c>
      <c r="R146" s="120" t="str">
        <f>IF(G146="","",IF(COUNT(SEARCH({"Inservice","Prof","PD"},G146)),TRUE,FALSE))</f>
        <v/>
      </c>
      <c r="S146" s="120" t="str">
        <f>IF(G146="","",IF(COUNT(SEARCH({"Parent","Conference","PT"},G146)),TRUE,FALSE))</f>
        <v/>
      </c>
      <c r="T146" s="72">
        <f t="shared" si="21"/>
        <v>0</v>
      </c>
      <c r="U146" s="72" t="str">
        <f>IF(OR(G146="Last Attendance Day for Seniors",U145="x"),x,"")</f>
        <v/>
      </c>
    </row>
    <row r="147" spans="1:23" ht="15.75" customHeight="1" x14ac:dyDescent="0.15">
      <c r="A147" s="4">
        <v>1010</v>
      </c>
      <c r="B147" s="8" t="str">
        <f>IF(ISNA(IF($B$45=3,IF(VLOOKUP(A147,Calendar!$A$3:$G$368,7,FALSE)="S", "", VLOOKUP(A147,Calendar!$A$3:$G$368,7,FALSE)),IF(VLOOKUP(A147,Calendar!$A$3:$G$368,4,FALSE)="S", "", VLOOKUP(A147,Calendar!$A$3:$G$368,4,FALSE)))),"",IF($B$45=3,IF(VLOOKUP(A147,Calendar!$A$3:$G$368,7,FALSE)="S", "", VLOOKUP(A147,Calendar!$A$3:$G$368,7,FALSE)),IF(VLOOKUP(A147,Calendar!$A$3:$G$368,4,FALSE)="S", "", VLOOKUP(A147,Calendar!$A$3:$G$368,4,FALSE))))</f>
        <v>T</v>
      </c>
      <c r="C147" s="35">
        <f>IF($B$45=3,IF(B147="","",VLOOKUP(A147,Calendar!$A$3:$G$368,5,FALSE)),IF(B147="","",VLOOKUP(A147,Calendar!$A$3:$G$368,2,FALSE)))</f>
        <v>43018</v>
      </c>
      <c r="D147" s="107"/>
      <c r="E147" s="107"/>
      <c r="F147" s="108"/>
      <c r="G147" s="109"/>
      <c r="H147" s="107"/>
      <c r="I147" s="107"/>
      <c r="J147" s="108"/>
      <c r="K147" s="145"/>
      <c r="L147" s="145"/>
      <c r="M147" s="146"/>
      <c r="N147" s="110"/>
      <c r="O147" s="65">
        <f t="shared" si="22"/>
        <v>0</v>
      </c>
      <c r="P147" s="143">
        <f t="shared" si="23"/>
        <v>0</v>
      </c>
      <c r="Q147" s="65">
        <f t="shared" si="20"/>
        <v>0</v>
      </c>
      <c r="R147" s="120" t="str">
        <f>IF(G147="","",IF(COUNT(SEARCH({"Inservice","Prof","PD"},G147)),TRUE,FALSE))</f>
        <v/>
      </c>
      <c r="S147" s="120" t="str">
        <f>IF(G147="","",IF(COUNT(SEARCH({"Parent","Conference","PT"},G147)),TRUE,FALSE))</f>
        <v/>
      </c>
      <c r="T147" s="72">
        <f t="shared" si="21"/>
        <v>0</v>
      </c>
      <c r="U147" s="72" t="str">
        <f>IF(OR(G147="Last Attendance Day for Seniors",U146="x"),x,"")</f>
        <v/>
      </c>
    </row>
    <row r="148" spans="1:23" ht="15.75" customHeight="1" x14ac:dyDescent="0.15">
      <c r="A148" s="4">
        <v>1011</v>
      </c>
      <c r="B148" s="8" t="str">
        <f>IF(ISNA(IF($B$45=3,IF(VLOOKUP(A148,Calendar!$A$3:$G$368,7,FALSE)="S", "", VLOOKUP(A148,Calendar!$A$3:$G$368,7,FALSE)),IF(VLOOKUP(A148,Calendar!$A$3:$G$368,4,FALSE)="S", "", VLOOKUP(A148,Calendar!$A$3:$G$368,4,FALSE)))),"",IF($B$45=3,IF(VLOOKUP(A148,Calendar!$A$3:$G$368,7,FALSE)="S", "", VLOOKUP(A148,Calendar!$A$3:$G$368,7,FALSE)),IF(VLOOKUP(A148,Calendar!$A$3:$G$368,4,FALSE)="S", "", VLOOKUP(A148,Calendar!$A$3:$G$368,4,FALSE))))</f>
        <v>W</v>
      </c>
      <c r="C148" s="35">
        <f>IF($B$45=3,IF(B148="","",VLOOKUP(A148,Calendar!$A$3:$G$368,5,FALSE)),IF(B148="","",VLOOKUP(A148,Calendar!$A$3:$G$368,2,FALSE)))</f>
        <v>43019</v>
      </c>
      <c r="D148" s="112"/>
      <c r="E148" s="107"/>
      <c r="F148" s="108"/>
      <c r="G148" s="109"/>
      <c r="H148" s="112"/>
      <c r="I148" s="107"/>
      <c r="J148" s="108"/>
      <c r="K148" s="145"/>
      <c r="L148" s="145"/>
      <c r="M148" s="146"/>
      <c r="N148" s="110"/>
      <c r="O148" s="65">
        <f t="shared" si="22"/>
        <v>0</v>
      </c>
      <c r="P148" s="143">
        <f t="shared" si="23"/>
        <v>0</v>
      </c>
      <c r="Q148" s="65">
        <f t="shared" si="20"/>
        <v>0</v>
      </c>
      <c r="R148" s="120" t="str">
        <f>IF(G148="","",IF(COUNT(SEARCH({"Inservice","Prof","PD"},G148)),TRUE,FALSE))</f>
        <v/>
      </c>
      <c r="S148" s="120" t="str">
        <f>IF(G148="","",IF(COUNT(SEARCH({"Parent","Conference","PT"},G148)),TRUE,FALSE))</f>
        <v/>
      </c>
      <c r="T148" s="72">
        <f t="shared" si="21"/>
        <v>0</v>
      </c>
      <c r="U148" s="72" t="str">
        <f>IF(OR(G148="Last Attendance Day for Seniors",U147="x"),x,"")</f>
        <v/>
      </c>
    </row>
    <row r="149" spans="1:23" ht="15.75" customHeight="1" x14ac:dyDescent="0.15">
      <c r="A149" s="4">
        <v>1012</v>
      </c>
      <c r="B149" s="8" t="str">
        <f>IF(ISNA(IF($B$45=3,IF(VLOOKUP(A149,Calendar!$A$3:$G$368,7,FALSE)="S", "", VLOOKUP(A149,Calendar!$A$3:$G$368,7,FALSE)),IF(VLOOKUP(A149,Calendar!$A$3:$G$368,4,FALSE)="S", "", VLOOKUP(A149,Calendar!$A$3:$G$368,4,FALSE)))),"",IF($B$45=3,IF(VLOOKUP(A149,Calendar!$A$3:$G$368,7,FALSE)="S", "", VLOOKUP(A149,Calendar!$A$3:$G$368,7,FALSE)),IF(VLOOKUP(A149,Calendar!$A$3:$G$368,4,FALSE)="S", "", VLOOKUP(A149,Calendar!$A$3:$G$368,4,FALSE))))</f>
        <v>R</v>
      </c>
      <c r="C149" s="35">
        <f>IF($B$45=3,IF(B149="","",VLOOKUP(A149,Calendar!$A$3:$G$368,5,FALSE)),IF(B149="","",VLOOKUP(A149,Calendar!$A$3:$G$368,2,FALSE)))</f>
        <v>43020</v>
      </c>
      <c r="D149" s="107"/>
      <c r="E149" s="107"/>
      <c r="F149" s="108"/>
      <c r="G149" s="109"/>
      <c r="H149" s="112"/>
      <c r="I149" s="107"/>
      <c r="J149" s="108"/>
      <c r="K149" s="145"/>
      <c r="L149" s="145"/>
      <c r="M149" s="146"/>
      <c r="N149" s="110"/>
      <c r="O149" s="65">
        <f t="shared" si="22"/>
        <v>0</v>
      </c>
      <c r="P149" s="143">
        <f t="shared" si="23"/>
        <v>0</v>
      </c>
      <c r="Q149" s="65">
        <f t="shared" si="20"/>
        <v>0</v>
      </c>
      <c r="R149" s="120" t="str">
        <f>IF(G149="","",IF(COUNT(SEARCH({"Inservice","Prof","PD"},G149)),TRUE,FALSE))</f>
        <v/>
      </c>
      <c r="S149" s="120" t="str">
        <f>IF(G149="","",IF(COUNT(SEARCH({"Parent","Conference","PT"},G149)),TRUE,FALSE))</f>
        <v/>
      </c>
      <c r="T149" s="72">
        <f t="shared" si="21"/>
        <v>0</v>
      </c>
      <c r="U149" s="72" t="str">
        <f>IF(OR(G149="Last Attendance Day for Seniors",U148="x"),x,"")</f>
        <v/>
      </c>
    </row>
    <row r="150" spans="1:23" ht="15.75" customHeight="1" x14ac:dyDescent="0.15">
      <c r="A150" s="4">
        <v>1013</v>
      </c>
      <c r="B150" s="8" t="str">
        <f>IF(ISNA(IF($B$45=3,IF(VLOOKUP(A150,Calendar!$A$3:$G$368,7,FALSE)="S", "", VLOOKUP(A150,Calendar!$A$3:$G$368,7,FALSE)),IF(VLOOKUP(A150,Calendar!$A$3:$G$368,4,FALSE)="S", "", VLOOKUP(A150,Calendar!$A$3:$G$368,4,FALSE)))),"",IF($B$45=3,IF(VLOOKUP(A150,Calendar!$A$3:$G$368,7,FALSE)="S", "", VLOOKUP(A150,Calendar!$A$3:$G$368,7,FALSE)),IF(VLOOKUP(A150,Calendar!$A$3:$G$368,4,FALSE)="S", "", VLOOKUP(A150,Calendar!$A$3:$G$368,4,FALSE))))</f>
        <v>F</v>
      </c>
      <c r="C150" s="35">
        <f>IF($B$45=3,IF(B150="","",VLOOKUP(A150,Calendar!$A$3:$G$368,5,FALSE)),IF(B150="","",VLOOKUP(A150,Calendar!$A$3:$G$368,2,FALSE)))</f>
        <v>43021</v>
      </c>
      <c r="D150" s="107"/>
      <c r="E150" s="107"/>
      <c r="F150" s="108"/>
      <c r="G150" s="109"/>
      <c r="H150" s="112"/>
      <c r="I150" s="107"/>
      <c r="J150" s="108"/>
      <c r="K150" s="145"/>
      <c r="L150" s="145"/>
      <c r="M150" s="146"/>
      <c r="N150" s="110"/>
      <c r="O150" s="65">
        <f t="shared" si="22"/>
        <v>0</v>
      </c>
      <c r="P150" s="143">
        <f t="shared" si="23"/>
        <v>0</v>
      </c>
      <c r="Q150" s="65">
        <f t="shared" si="20"/>
        <v>0</v>
      </c>
      <c r="R150" s="120" t="str">
        <f>IF(G150="","",IF(COUNT(SEARCH({"Inservice","Prof","PD"},G150)),TRUE,FALSE))</f>
        <v/>
      </c>
      <c r="S150" s="120" t="str">
        <f>IF(G150="","",IF(COUNT(SEARCH({"Parent","Conference","PT"},G150)),TRUE,FALSE))</f>
        <v/>
      </c>
      <c r="T150" s="72">
        <f t="shared" si="21"/>
        <v>0</v>
      </c>
      <c r="U150" s="72" t="str">
        <f>IF(OR(G150="Last Attendance Day for Seniors",U149="x"),x,"")</f>
        <v/>
      </c>
    </row>
    <row r="151" spans="1:23" ht="15.75" customHeight="1" x14ac:dyDescent="0.15">
      <c r="A151" s="4">
        <v>1014</v>
      </c>
      <c r="B151" s="8" t="str">
        <f>IF(ISNA(IF($B$45=3,IF(VLOOKUP(A151,Calendar!$A$3:$G$368,7,FALSE)="S", "", VLOOKUP(A151,Calendar!$A$3:$G$368,7,FALSE)),IF(VLOOKUP(A151,Calendar!$A$3:$G$368,4,FALSE)="S", "", VLOOKUP(A151,Calendar!$A$3:$G$368,4,FALSE)))),"",IF($B$45=3,IF(VLOOKUP(A151,Calendar!$A$3:$G$368,7,FALSE)="S", "", VLOOKUP(A151,Calendar!$A$3:$G$368,7,FALSE)),IF(VLOOKUP(A151,Calendar!$A$3:$G$368,4,FALSE)="S", "", VLOOKUP(A151,Calendar!$A$3:$G$368,4,FALSE))))</f>
        <v/>
      </c>
      <c r="C151" s="35" t="str">
        <f>IF($B$45=3,IF(B151="","",VLOOKUP(A151,Calendar!$A$3:$G$368,5,FALSE)),IF(B151="","",VLOOKUP(A151,Calendar!$A$3:$G$368,2,FALSE)))</f>
        <v/>
      </c>
      <c r="D151" s="107"/>
      <c r="E151" s="107"/>
      <c r="F151" s="108"/>
      <c r="G151" s="109"/>
      <c r="H151" s="112"/>
      <c r="I151" s="107"/>
      <c r="J151" s="108"/>
      <c r="K151" s="145"/>
      <c r="L151" s="145"/>
      <c r="M151" s="146"/>
      <c r="N151" s="110"/>
      <c r="O151" s="65">
        <f t="shared" si="22"/>
        <v>0</v>
      </c>
      <c r="P151" s="143">
        <f t="shared" si="23"/>
        <v>0</v>
      </c>
      <c r="Q151" s="65">
        <f t="shared" si="20"/>
        <v>0</v>
      </c>
      <c r="R151" s="120" t="str">
        <f>IF(G151="","",IF(COUNT(SEARCH({"Inservice","Prof","PD"},G151)),TRUE,FALSE))</f>
        <v/>
      </c>
      <c r="S151" s="120" t="str">
        <f>IF(G151="","",IF(COUNT(SEARCH({"Parent","Conference","PT"},G151)),TRUE,FALSE))</f>
        <v/>
      </c>
      <c r="T151" s="72">
        <f t="shared" si="21"/>
        <v>0</v>
      </c>
      <c r="U151" s="72" t="str">
        <f>IF(OR(G151="Last Attendance Day for Seniors",U150="x"),x,"")</f>
        <v/>
      </c>
    </row>
    <row r="152" spans="1:23" ht="15.75" customHeight="1" x14ac:dyDescent="0.15">
      <c r="A152" s="4">
        <v>1015</v>
      </c>
      <c r="B152" s="8" t="str">
        <f>IF(ISNA(IF($B$45=3,IF(VLOOKUP(A152,Calendar!$A$3:$G$368,7,FALSE)="S", "", VLOOKUP(A152,Calendar!$A$3:$G$368,7,FALSE)),IF(VLOOKUP(A152,Calendar!$A$3:$G$368,4,FALSE)="S", "", VLOOKUP(A152,Calendar!$A$3:$G$368,4,FALSE)))),"",IF($B$45=3,IF(VLOOKUP(A152,Calendar!$A$3:$G$368,7,FALSE)="S", "", VLOOKUP(A152,Calendar!$A$3:$G$368,7,FALSE)),IF(VLOOKUP(A152,Calendar!$A$3:$G$368,4,FALSE)="S", "", VLOOKUP(A152,Calendar!$A$3:$G$368,4,FALSE))))</f>
        <v/>
      </c>
      <c r="C152" s="35" t="str">
        <f>IF($B$45=3,IF(B152="","",VLOOKUP(A152,Calendar!$A$3:$G$368,5,FALSE)),IF(B152="","",VLOOKUP(A152,Calendar!$A$3:$G$368,2,FALSE)))</f>
        <v/>
      </c>
      <c r="D152" s="107"/>
      <c r="E152" s="107"/>
      <c r="F152" s="108"/>
      <c r="G152" s="109"/>
      <c r="H152" s="112"/>
      <c r="I152" s="107"/>
      <c r="J152" s="108"/>
      <c r="K152" s="145"/>
      <c r="L152" s="145"/>
      <c r="M152" s="146"/>
      <c r="N152" s="110"/>
      <c r="O152" s="65">
        <f t="shared" si="22"/>
        <v>0</v>
      </c>
      <c r="P152" s="143">
        <f t="shared" si="23"/>
        <v>0</v>
      </c>
      <c r="Q152" s="65">
        <f t="shared" si="20"/>
        <v>0</v>
      </c>
      <c r="R152" s="120" t="str">
        <f>IF(G152="","",IF(COUNT(SEARCH({"Inservice","Prof","PD"},G152)),TRUE,FALSE))</f>
        <v/>
      </c>
      <c r="S152" s="120" t="str">
        <f>IF(G152="","",IF(COUNT(SEARCH({"Parent","Conference","PT"},G152)),TRUE,FALSE))</f>
        <v/>
      </c>
      <c r="T152" s="72">
        <f t="shared" si="21"/>
        <v>0</v>
      </c>
      <c r="U152" s="72" t="str">
        <f>IF(OR(G152="Last Attendance Day for Seniors",U151="x"),x,"")</f>
        <v/>
      </c>
    </row>
    <row r="153" spans="1:23" s="19" customFormat="1" ht="15.75" customHeight="1" x14ac:dyDescent="0.15">
      <c r="A153" s="4">
        <v>1016</v>
      </c>
      <c r="B153" s="8" t="str">
        <f>IF(ISNA(IF($B$45=3,IF(VLOOKUP(A153,Calendar!$A$3:$G$368,7,FALSE)="S", "", VLOOKUP(A153,Calendar!$A$3:$G$368,7,FALSE)),IF(VLOOKUP(A153,Calendar!$A$3:$G$368,4,FALSE)="S", "", VLOOKUP(A153,Calendar!$A$3:$G$368,4,FALSE)))),"",IF($B$45=3,IF(VLOOKUP(A153,Calendar!$A$3:$G$368,7,FALSE)="S", "", VLOOKUP(A153,Calendar!$A$3:$G$368,7,FALSE)),IF(VLOOKUP(A153,Calendar!$A$3:$G$368,4,FALSE)="S", "", VLOOKUP(A153,Calendar!$A$3:$G$368,4,FALSE))))</f>
        <v>M</v>
      </c>
      <c r="C153" s="35">
        <f>IF($B$45=3,IF(B153="","",VLOOKUP(A153,Calendar!$A$3:$G$368,5,FALSE)),IF(B153="","",VLOOKUP(A153,Calendar!$A$3:$G$368,2,FALSE)))</f>
        <v>43024</v>
      </c>
      <c r="D153" s="112"/>
      <c r="E153" s="107"/>
      <c r="F153" s="108"/>
      <c r="G153" s="109"/>
      <c r="H153" s="112"/>
      <c r="I153" s="107"/>
      <c r="J153" s="108"/>
      <c r="K153" s="145"/>
      <c r="L153" s="145"/>
      <c r="M153" s="146"/>
      <c r="N153" s="110"/>
      <c r="O153" s="65">
        <f t="shared" si="22"/>
        <v>0</v>
      </c>
      <c r="P153" s="143">
        <f t="shared" si="23"/>
        <v>0</v>
      </c>
      <c r="Q153" s="65">
        <f t="shared" si="20"/>
        <v>0</v>
      </c>
      <c r="R153" s="120" t="str">
        <f>IF(G153="","",IF(COUNT(SEARCH({"Inservice","Prof","PD"},G153)),TRUE,FALSE))</f>
        <v/>
      </c>
      <c r="S153" s="120" t="str">
        <f>IF(G153="","",IF(COUNT(SEARCH({"Parent","Conference","PT"},G153)),TRUE,FALSE))</f>
        <v/>
      </c>
      <c r="T153" s="72">
        <f t="shared" si="21"/>
        <v>0</v>
      </c>
      <c r="U153" s="72" t="str">
        <f>IF(OR(G153="Last Attendance Day for Seniors",U152="x"),x,"")</f>
        <v/>
      </c>
      <c r="W153" s="4"/>
    </row>
    <row r="154" spans="1:23" s="19" customFormat="1" ht="15.75" customHeight="1" x14ac:dyDescent="0.15">
      <c r="A154" s="4">
        <v>1017</v>
      </c>
      <c r="B154" s="8" t="str">
        <f>IF(ISNA(IF($B$45=3,IF(VLOOKUP(A154,Calendar!$A$3:$G$368,7,FALSE)="S", "", VLOOKUP(A154,Calendar!$A$3:$G$368,7,FALSE)),IF(VLOOKUP(A154,Calendar!$A$3:$G$368,4,FALSE)="S", "", VLOOKUP(A154,Calendar!$A$3:$G$368,4,FALSE)))),"",IF($B$45=3,IF(VLOOKUP(A154,Calendar!$A$3:$G$368,7,FALSE)="S", "", VLOOKUP(A154,Calendar!$A$3:$G$368,7,FALSE)),IF(VLOOKUP(A154,Calendar!$A$3:$G$368,4,FALSE)="S", "", VLOOKUP(A154,Calendar!$A$3:$G$368,4,FALSE))))</f>
        <v>T</v>
      </c>
      <c r="C154" s="35">
        <f>IF($B$45=3,IF(B154="","",VLOOKUP(A154,Calendar!$A$3:$G$368,5,FALSE)),IF(B154="","",VLOOKUP(A154,Calendar!$A$3:$G$368,2,FALSE)))</f>
        <v>43025</v>
      </c>
      <c r="D154" s="112"/>
      <c r="E154" s="107"/>
      <c r="F154" s="108"/>
      <c r="G154" s="109"/>
      <c r="H154" s="112"/>
      <c r="I154" s="107"/>
      <c r="J154" s="108"/>
      <c r="K154" s="145"/>
      <c r="L154" s="145"/>
      <c r="M154" s="146"/>
      <c r="N154" s="110"/>
      <c r="O154" s="65">
        <f t="shared" si="22"/>
        <v>0</v>
      </c>
      <c r="P154" s="143">
        <f t="shared" si="23"/>
        <v>0</v>
      </c>
      <c r="Q154" s="65">
        <f t="shared" si="20"/>
        <v>0</v>
      </c>
      <c r="R154" s="120" t="str">
        <f>IF(G154="","",IF(COUNT(SEARCH({"Inservice","Prof","PD"},G154)),TRUE,FALSE))</f>
        <v/>
      </c>
      <c r="S154" s="120" t="str">
        <f>IF(G154="","",IF(COUNT(SEARCH({"Parent","Conference","PT"},G154)),TRUE,FALSE))</f>
        <v/>
      </c>
      <c r="T154" s="72">
        <f t="shared" si="21"/>
        <v>0</v>
      </c>
      <c r="U154" s="72" t="str">
        <f>IF(OR(G154="Last Attendance Day for Seniors",U153="x"),x,"")</f>
        <v/>
      </c>
      <c r="W154" s="4"/>
    </row>
    <row r="155" spans="1:23" s="19" customFormat="1" ht="15.75" customHeight="1" x14ac:dyDescent="0.15">
      <c r="A155" s="4">
        <v>1018</v>
      </c>
      <c r="B155" s="8" t="str">
        <f>IF(ISNA(IF($B$45=3,IF(VLOOKUP(A155,Calendar!$A$3:$G$368,7,FALSE)="S", "", VLOOKUP(A155,Calendar!$A$3:$G$368,7,FALSE)),IF(VLOOKUP(A155,Calendar!$A$3:$G$368,4,FALSE)="S", "", VLOOKUP(A155,Calendar!$A$3:$G$368,4,FALSE)))),"",IF($B$45=3,IF(VLOOKUP(A155,Calendar!$A$3:$G$368,7,FALSE)="S", "", VLOOKUP(A155,Calendar!$A$3:$G$368,7,FALSE)),IF(VLOOKUP(A155,Calendar!$A$3:$G$368,4,FALSE)="S", "", VLOOKUP(A155,Calendar!$A$3:$G$368,4,FALSE))))</f>
        <v>W</v>
      </c>
      <c r="C155" s="35">
        <f>IF($B$45=3,IF(B155="","",VLOOKUP(A155,Calendar!$A$3:$G$368,5,FALSE)),IF(B155="","",VLOOKUP(A155,Calendar!$A$3:$G$368,2,FALSE)))</f>
        <v>43026</v>
      </c>
      <c r="D155" s="112"/>
      <c r="E155" s="107"/>
      <c r="F155" s="108"/>
      <c r="G155" s="109"/>
      <c r="H155" s="112"/>
      <c r="I155" s="107"/>
      <c r="J155" s="108"/>
      <c r="K155" s="145"/>
      <c r="L155" s="145"/>
      <c r="M155" s="146"/>
      <c r="N155" s="110"/>
      <c r="O155" s="65">
        <f t="shared" si="22"/>
        <v>0</v>
      </c>
      <c r="P155" s="143">
        <f t="shared" si="23"/>
        <v>0</v>
      </c>
      <c r="Q155" s="65">
        <f t="shared" si="20"/>
        <v>0</v>
      </c>
      <c r="R155" s="120" t="str">
        <f>IF(G155="","",IF(COUNT(SEARCH({"Inservice","Prof","PD"},G155)),TRUE,FALSE))</f>
        <v/>
      </c>
      <c r="S155" s="120" t="str">
        <f>IF(G155="","",IF(COUNT(SEARCH({"Parent","Conference","PT"},G155)),TRUE,FALSE))</f>
        <v/>
      </c>
      <c r="T155" s="72">
        <f t="shared" si="21"/>
        <v>0</v>
      </c>
      <c r="U155" s="72" t="str">
        <f>IF(OR(G155="Last Attendance Day for Seniors",U154="x"),x,"")</f>
        <v/>
      </c>
      <c r="W155" s="4"/>
    </row>
    <row r="156" spans="1:23" s="19" customFormat="1" ht="15.75" customHeight="1" x14ac:dyDescent="0.15">
      <c r="A156" s="4">
        <v>1019</v>
      </c>
      <c r="B156" s="8" t="str">
        <f>IF(ISNA(IF($B$45=3,IF(VLOOKUP(A156,Calendar!$A$3:$G$368,7,FALSE)="S", "", VLOOKUP(A156,Calendar!$A$3:$G$368,7,FALSE)),IF(VLOOKUP(A156,Calendar!$A$3:$G$368,4,FALSE)="S", "", VLOOKUP(A156,Calendar!$A$3:$G$368,4,FALSE)))),"",IF($B$45=3,IF(VLOOKUP(A156,Calendar!$A$3:$G$368,7,FALSE)="S", "", VLOOKUP(A156,Calendar!$A$3:$G$368,7,FALSE)),IF(VLOOKUP(A156,Calendar!$A$3:$G$368,4,FALSE)="S", "", VLOOKUP(A156,Calendar!$A$3:$G$368,4,FALSE))))</f>
        <v>R</v>
      </c>
      <c r="C156" s="35">
        <f>IF($B$45=3,IF(B156="","",VLOOKUP(A156,Calendar!$A$3:$G$368,5,FALSE)),IF(B156="","",VLOOKUP(A156,Calendar!$A$3:$G$368,2,FALSE)))</f>
        <v>43027</v>
      </c>
      <c r="D156" s="107"/>
      <c r="E156" s="107"/>
      <c r="F156" s="108"/>
      <c r="G156" s="109"/>
      <c r="H156" s="112"/>
      <c r="I156" s="107"/>
      <c r="J156" s="108"/>
      <c r="K156" s="145"/>
      <c r="L156" s="145"/>
      <c r="M156" s="146"/>
      <c r="N156" s="110"/>
      <c r="O156" s="65">
        <f t="shared" si="22"/>
        <v>0</v>
      </c>
      <c r="P156" s="143">
        <f t="shared" si="23"/>
        <v>0</v>
      </c>
      <c r="Q156" s="65">
        <f t="shared" si="20"/>
        <v>0</v>
      </c>
      <c r="R156" s="120" t="str">
        <f>IF(G156="","",IF(COUNT(SEARCH({"Inservice","Prof","PD"},G156)),TRUE,FALSE))</f>
        <v/>
      </c>
      <c r="S156" s="120" t="str">
        <f>IF(G156="","",IF(COUNT(SEARCH({"Parent","Conference","PT"},G156)),TRUE,FALSE))</f>
        <v/>
      </c>
      <c r="T156" s="72">
        <f t="shared" si="21"/>
        <v>0</v>
      </c>
      <c r="U156" s="72" t="str">
        <f>IF(OR(G156="Last Attendance Day for Seniors",U155="x"),x,"")</f>
        <v/>
      </c>
      <c r="W156" s="4"/>
    </row>
    <row r="157" spans="1:23" ht="15.75" customHeight="1" x14ac:dyDescent="0.15">
      <c r="A157" s="4">
        <v>1020</v>
      </c>
      <c r="B157" s="8" t="str">
        <f>IF(ISNA(IF($B$45=3,IF(VLOOKUP(A157,Calendar!$A$3:$G$368,7,FALSE)="S", "", VLOOKUP(A157,Calendar!$A$3:$G$368,7,FALSE)),IF(VLOOKUP(A157,Calendar!$A$3:$G$368,4,FALSE)="S", "", VLOOKUP(A157,Calendar!$A$3:$G$368,4,FALSE)))),"",IF($B$45=3,IF(VLOOKUP(A157,Calendar!$A$3:$G$368,7,FALSE)="S", "", VLOOKUP(A157,Calendar!$A$3:$G$368,7,FALSE)),IF(VLOOKUP(A157,Calendar!$A$3:$G$368,4,FALSE)="S", "", VLOOKUP(A157,Calendar!$A$3:$G$368,4,FALSE))))</f>
        <v>F</v>
      </c>
      <c r="C157" s="35">
        <f>IF($B$45=3,IF(B157="","",VLOOKUP(A157,Calendar!$A$3:$G$368,5,FALSE)),IF(B157="","",VLOOKUP(A157,Calendar!$A$3:$G$368,2,FALSE)))</f>
        <v>43028</v>
      </c>
      <c r="D157" s="107"/>
      <c r="E157" s="107"/>
      <c r="F157" s="108"/>
      <c r="G157" s="109"/>
      <c r="H157" s="112"/>
      <c r="I157" s="107"/>
      <c r="J157" s="108"/>
      <c r="K157" s="145"/>
      <c r="L157" s="145"/>
      <c r="M157" s="146"/>
      <c r="N157" s="110"/>
      <c r="O157" s="65">
        <f t="shared" si="22"/>
        <v>0</v>
      </c>
      <c r="P157" s="143">
        <f t="shared" si="23"/>
        <v>0</v>
      </c>
      <c r="Q157" s="65">
        <f t="shared" si="20"/>
        <v>0</v>
      </c>
      <c r="R157" s="120" t="str">
        <f>IF(G157="","",IF(COUNT(SEARCH({"Inservice","Prof","PD"},G157)),TRUE,FALSE))</f>
        <v/>
      </c>
      <c r="S157" s="120" t="str">
        <f>IF(G157="","",IF(COUNT(SEARCH({"Parent","Conference","PT"},G157)),TRUE,FALSE))</f>
        <v/>
      </c>
      <c r="T157" s="72">
        <f t="shared" si="21"/>
        <v>0</v>
      </c>
      <c r="U157" s="72" t="str">
        <f>IF(OR(G157="Last Attendance Day for Seniors",U156="x"),x,"")</f>
        <v/>
      </c>
    </row>
    <row r="158" spans="1:23" ht="15.75" customHeight="1" x14ac:dyDescent="0.15">
      <c r="A158" s="4">
        <v>1021</v>
      </c>
      <c r="B158" s="8" t="str">
        <f>IF(ISNA(IF($B$45=3,IF(VLOOKUP(A158,Calendar!$A$3:$G$368,7,FALSE)="S", "", VLOOKUP(A158,Calendar!$A$3:$G$368,7,FALSE)),IF(VLOOKUP(A158,Calendar!$A$3:$G$368,4,FALSE)="S", "", VLOOKUP(A158,Calendar!$A$3:$G$368,4,FALSE)))),"",IF($B$45=3,IF(VLOOKUP(A158,Calendar!$A$3:$G$368,7,FALSE)="S", "", VLOOKUP(A158,Calendar!$A$3:$G$368,7,FALSE)),IF(VLOOKUP(A158,Calendar!$A$3:$G$368,4,FALSE)="S", "", VLOOKUP(A158,Calendar!$A$3:$G$368,4,FALSE))))</f>
        <v/>
      </c>
      <c r="C158" s="35" t="str">
        <f>IF($B$45=3,IF(B158="","",VLOOKUP(A158,Calendar!$A$3:$G$368,5,FALSE)),IF(B158="","",VLOOKUP(A158,Calendar!$A$3:$G$368,2,FALSE)))</f>
        <v/>
      </c>
      <c r="D158" s="107"/>
      <c r="E158" s="107"/>
      <c r="F158" s="108"/>
      <c r="G158" s="109"/>
      <c r="H158" s="112"/>
      <c r="I158" s="107"/>
      <c r="J158" s="108"/>
      <c r="K158" s="145"/>
      <c r="L158" s="145"/>
      <c r="M158" s="146"/>
      <c r="N158" s="110"/>
      <c r="O158" s="65">
        <f t="shared" si="22"/>
        <v>0</v>
      </c>
      <c r="P158" s="143">
        <f t="shared" si="23"/>
        <v>0</v>
      </c>
      <c r="Q158" s="65">
        <f t="shared" si="20"/>
        <v>0</v>
      </c>
      <c r="R158" s="120" t="str">
        <f>IF(G158="","",IF(COUNT(SEARCH({"Inservice","Prof","PD"},G158)),TRUE,FALSE))</f>
        <v/>
      </c>
      <c r="S158" s="120" t="str">
        <f>IF(G158="","",IF(COUNT(SEARCH({"Parent","Conference","PT"},G158)),TRUE,FALSE))</f>
        <v/>
      </c>
      <c r="T158" s="72">
        <f t="shared" si="21"/>
        <v>0</v>
      </c>
      <c r="U158" s="72" t="str">
        <f>IF(OR(G158="Last Attendance Day for Seniors",U157="x"),x,"")</f>
        <v/>
      </c>
    </row>
    <row r="159" spans="1:23" ht="15.75" customHeight="1" x14ac:dyDescent="0.15">
      <c r="A159" s="4">
        <v>1022</v>
      </c>
      <c r="B159" s="8" t="str">
        <f>IF(ISNA(IF($B$45=3,IF(VLOOKUP(A159,Calendar!$A$3:$G$368,7,FALSE)="S", "", VLOOKUP(A159,Calendar!$A$3:$G$368,7,FALSE)),IF(VLOOKUP(A159,Calendar!$A$3:$G$368,4,FALSE)="S", "", VLOOKUP(A159,Calendar!$A$3:$G$368,4,FALSE)))),"",IF($B$45=3,IF(VLOOKUP(A159,Calendar!$A$3:$G$368,7,FALSE)="S", "", VLOOKUP(A159,Calendar!$A$3:$G$368,7,FALSE)),IF(VLOOKUP(A159,Calendar!$A$3:$G$368,4,FALSE)="S", "", VLOOKUP(A159,Calendar!$A$3:$G$368,4,FALSE))))</f>
        <v/>
      </c>
      <c r="C159" s="35" t="str">
        <f>IF($B$45=3,IF(B159="","",VLOOKUP(A159,Calendar!$A$3:$G$368,5,FALSE)),IF(B159="","",VLOOKUP(A159,Calendar!$A$3:$G$368,2,FALSE)))</f>
        <v/>
      </c>
      <c r="D159" s="112"/>
      <c r="E159" s="107"/>
      <c r="F159" s="108"/>
      <c r="G159" s="109"/>
      <c r="H159" s="112"/>
      <c r="I159" s="107"/>
      <c r="J159" s="108"/>
      <c r="K159" s="147"/>
      <c r="L159" s="147"/>
      <c r="M159" s="148"/>
      <c r="N159" s="113"/>
      <c r="O159" s="65">
        <f t="shared" si="22"/>
        <v>0</v>
      </c>
      <c r="P159" s="143">
        <f t="shared" si="23"/>
        <v>0</v>
      </c>
      <c r="Q159" s="65">
        <f t="shared" si="20"/>
        <v>0</v>
      </c>
      <c r="R159" s="120" t="str">
        <f>IF(G159="","",IF(COUNT(SEARCH({"Inservice","Prof","PD"},G159)),TRUE,FALSE))</f>
        <v/>
      </c>
      <c r="S159" s="120" t="str">
        <f>IF(G159="","",IF(COUNT(SEARCH({"Parent","Conference","PT"},G159)),TRUE,FALSE))</f>
        <v/>
      </c>
      <c r="T159" s="72">
        <f t="shared" si="21"/>
        <v>0</v>
      </c>
      <c r="U159" s="72" t="str">
        <f>IF(OR(G159="Last Attendance Day for Seniors",U158="x"),x,"")</f>
        <v/>
      </c>
    </row>
    <row r="160" spans="1:23" ht="15.75" customHeight="1" x14ac:dyDescent="0.15">
      <c r="A160" s="4">
        <v>1023</v>
      </c>
      <c r="B160" s="8" t="str">
        <f>IF(ISNA(IF($B$45=3,IF(VLOOKUP(A160,Calendar!$A$3:$G$368,7,FALSE)="S", "", VLOOKUP(A160,Calendar!$A$3:$G$368,7,FALSE)),IF(VLOOKUP(A160,Calendar!$A$3:$G$368,4,FALSE)="S", "", VLOOKUP(A160,Calendar!$A$3:$G$368,4,FALSE)))),"",IF($B$45=3,IF(VLOOKUP(A160,Calendar!$A$3:$G$368,7,FALSE)="S", "", VLOOKUP(A160,Calendar!$A$3:$G$368,7,FALSE)),IF(VLOOKUP(A160,Calendar!$A$3:$G$368,4,FALSE)="S", "", VLOOKUP(A160,Calendar!$A$3:$G$368,4,FALSE))))</f>
        <v>M</v>
      </c>
      <c r="C160" s="35">
        <f>IF($B$45=3,IF(B160="","",VLOOKUP(A160,Calendar!$A$3:$G$368,5,FALSE)),IF(B160="","",VLOOKUP(A160,Calendar!$A$3:$G$368,2,FALSE)))</f>
        <v>43031</v>
      </c>
      <c r="D160" s="112"/>
      <c r="E160" s="107"/>
      <c r="F160" s="108"/>
      <c r="G160" s="109"/>
      <c r="H160" s="112"/>
      <c r="I160" s="107"/>
      <c r="J160" s="108"/>
      <c r="K160" s="145"/>
      <c r="L160" s="145"/>
      <c r="M160" s="146"/>
      <c r="N160" s="110"/>
      <c r="O160" s="65">
        <f t="shared" si="22"/>
        <v>0</v>
      </c>
      <c r="P160" s="143">
        <f t="shared" si="23"/>
        <v>0</v>
      </c>
      <c r="Q160" s="65">
        <f t="shared" si="20"/>
        <v>0</v>
      </c>
      <c r="R160" s="120" t="str">
        <f>IF(G160="","",IF(COUNT(SEARCH({"Inservice","Prof","PD"},G160)),TRUE,FALSE))</f>
        <v/>
      </c>
      <c r="S160" s="120" t="str">
        <f>IF(G160="","",IF(COUNT(SEARCH({"Parent","Conference","PT"},G160)),TRUE,FALSE))</f>
        <v/>
      </c>
      <c r="T160" s="72">
        <f t="shared" si="21"/>
        <v>0</v>
      </c>
      <c r="U160" s="72" t="str">
        <f>IF(OR(G160="Last Attendance Day for Seniors",U159="x"),x,"")</f>
        <v/>
      </c>
    </row>
    <row r="161" spans="1:21" ht="15.75" customHeight="1" x14ac:dyDescent="0.15">
      <c r="A161" s="4">
        <v>1024</v>
      </c>
      <c r="B161" s="8" t="str">
        <f>IF(ISNA(IF($B$45=3,IF(VLOOKUP(A161,Calendar!$A$3:$G$368,7,FALSE)="S", "", VLOOKUP(A161,Calendar!$A$3:$G$368,7,FALSE)),IF(VLOOKUP(A161,Calendar!$A$3:$G$368,4,FALSE)="S", "", VLOOKUP(A161,Calendar!$A$3:$G$368,4,FALSE)))),"",IF($B$45=3,IF(VLOOKUP(A161,Calendar!$A$3:$G$368,7,FALSE)="S", "", VLOOKUP(A161,Calendar!$A$3:$G$368,7,FALSE)),IF(VLOOKUP(A161,Calendar!$A$3:$G$368,4,FALSE)="S", "", VLOOKUP(A161,Calendar!$A$3:$G$368,4,FALSE))))</f>
        <v>T</v>
      </c>
      <c r="C161" s="35">
        <f>IF($B$45=3,IF(B161="","",VLOOKUP(A161,Calendar!$A$3:$G$368,5,FALSE)),IF(B161="","",VLOOKUP(A161,Calendar!$A$3:$G$368,2,FALSE)))</f>
        <v>43032</v>
      </c>
      <c r="D161" s="112"/>
      <c r="E161" s="107"/>
      <c r="F161" s="108"/>
      <c r="G161" s="109"/>
      <c r="H161" s="112"/>
      <c r="I161" s="107"/>
      <c r="J161" s="108"/>
      <c r="K161" s="145"/>
      <c r="L161" s="145"/>
      <c r="M161" s="146"/>
      <c r="N161" s="110"/>
      <c r="O161" s="65">
        <f t="shared" si="22"/>
        <v>0</v>
      </c>
      <c r="P161" s="143">
        <f t="shared" si="23"/>
        <v>0</v>
      </c>
      <c r="Q161" s="65">
        <f t="shared" si="20"/>
        <v>0</v>
      </c>
      <c r="R161" s="120" t="str">
        <f>IF(G161="","",IF(COUNT(SEARCH({"Inservice","Prof","PD"},G161)),TRUE,FALSE))</f>
        <v/>
      </c>
      <c r="S161" s="120" t="str">
        <f>IF(G161="","",IF(COUNT(SEARCH({"Parent","Conference","PT"},G161)),TRUE,FALSE))</f>
        <v/>
      </c>
      <c r="T161" s="72">
        <f t="shared" si="21"/>
        <v>0</v>
      </c>
      <c r="U161" s="72" t="str">
        <f>IF(OR(G161="Last Attendance Day for Seniors",U160="x"),x,"")</f>
        <v/>
      </c>
    </row>
    <row r="162" spans="1:21" ht="15.75" customHeight="1" x14ac:dyDescent="0.15">
      <c r="A162" s="4">
        <v>1025</v>
      </c>
      <c r="B162" s="8" t="str">
        <f>IF(ISNA(IF($B$45=3,IF(VLOOKUP(A162,Calendar!$A$3:$G$368,7,FALSE)="S", "", VLOOKUP(A162,Calendar!$A$3:$G$368,7,FALSE)),IF(VLOOKUP(A162,Calendar!$A$3:$G$368,4,FALSE)="S", "", VLOOKUP(A162,Calendar!$A$3:$G$368,4,FALSE)))),"",IF($B$45=3,IF(VLOOKUP(A162,Calendar!$A$3:$G$368,7,FALSE)="S", "", VLOOKUP(A162,Calendar!$A$3:$G$368,7,FALSE)),IF(VLOOKUP(A162,Calendar!$A$3:$G$368,4,FALSE)="S", "", VLOOKUP(A162,Calendar!$A$3:$G$368,4,FALSE))))</f>
        <v>W</v>
      </c>
      <c r="C162" s="35">
        <f>IF($B$45=3,IF(B162="","",VLOOKUP(A162,Calendar!$A$3:$G$368,5,FALSE)),IF(B162="","",VLOOKUP(A162,Calendar!$A$3:$G$368,2,FALSE)))</f>
        <v>43033</v>
      </c>
      <c r="D162" s="107"/>
      <c r="E162" s="107"/>
      <c r="F162" s="108"/>
      <c r="G162" s="109"/>
      <c r="H162" s="107"/>
      <c r="I162" s="107"/>
      <c r="J162" s="108"/>
      <c r="K162" s="145"/>
      <c r="L162" s="145"/>
      <c r="M162" s="146"/>
      <c r="N162" s="110"/>
      <c r="O162" s="65">
        <f t="shared" si="22"/>
        <v>0</v>
      </c>
      <c r="P162" s="143">
        <f t="shared" si="23"/>
        <v>0</v>
      </c>
      <c r="Q162" s="65">
        <f t="shared" si="20"/>
        <v>0</v>
      </c>
      <c r="R162" s="120" t="str">
        <f>IF(G162="","",IF(COUNT(SEARCH({"Inservice","Prof","PD"},G162)),TRUE,FALSE))</f>
        <v/>
      </c>
      <c r="S162" s="120" t="str">
        <f>IF(G162="","",IF(COUNT(SEARCH({"Parent","Conference","PT"},G162)),TRUE,FALSE))</f>
        <v/>
      </c>
      <c r="T162" s="72">
        <f t="shared" si="21"/>
        <v>0</v>
      </c>
      <c r="U162" s="72" t="str">
        <f>IF(OR(G162="Last Attendance Day for Seniors",U161="x"),x,"")</f>
        <v/>
      </c>
    </row>
    <row r="163" spans="1:21" ht="15.75" customHeight="1" x14ac:dyDescent="0.15">
      <c r="A163" s="4">
        <v>1026</v>
      </c>
      <c r="B163" s="8" t="str">
        <f>IF(ISNA(IF($B$45=3,IF(VLOOKUP(A163,Calendar!$A$3:$G$368,7,FALSE)="S", "", VLOOKUP(A163,Calendar!$A$3:$G$368,7,FALSE)),IF(VLOOKUP(A163,Calendar!$A$3:$G$368,4,FALSE)="S", "", VLOOKUP(A163,Calendar!$A$3:$G$368,4,FALSE)))),"",IF($B$45=3,IF(VLOOKUP(A163,Calendar!$A$3:$G$368,7,FALSE)="S", "", VLOOKUP(A163,Calendar!$A$3:$G$368,7,FALSE)),IF(VLOOKUP(A163,Calendar!$A$3:$G$368,4,FALSE)="S", "", VLOOKUP(A163,Calendar!$A$3:$G$368,4,FALSE))))</f>
        <v>R</v>
      </c>
      <c r="C163" s="35">
        <f>IF($B$45=3,IF(B163="","",VLOOKUP(A163,Calendar!$A$3:$G$368,5,FALSE)),IF(B163="","",VLOOKUP(A163,Calendar!$A$3:$G$368,2,FALSE)))</f>
        <v>43034</v>
      </c>
      <c r="D163" s="107"/>
      <c r="E163" s="107"/>
      <c r="F163" s="108"/>
      <c r="G163" s="109"/>
      <c r="H163" s="107"/>
      <c r="I163" s="107"/>
      <c r="J163" s="108"/>
      <c r="K163" s="145"/>
      <c r="L163" s="145"/>
      <c r="M163" s="146"/>
      <c r="N163" s="110"/>
      <c r="O163" s="65">
        <f t="shared" si="22"/>
        <v>0</v>
      </c>
      <c r="P163" s="143">
        <f t="shared" si="23"/>
        <v>0</v>
      </c>
      <c r="Q163" s="65">
        <f t="shared" si="20"/>
        <v>0</v>
      </c>
      <c r="R163" s="120" t="str">
        <f>IF(G163="","",IF(COUNT(SEARCH({"Inservice","Prof","PD"},G163)),TRUE,FALSE))</f>
        <v/>
      </c>
      <c r="S163" s="120" t="str">
        <f>IF(G163="","",IF(COUNT(SEARCH({"Parent","Conference","PT"},G163)),TRUE,FALSE))</f>
        <v/>
      </c>
      <c r="T163" s="72">
        <f t="shared" si="21"/>
        <v>0</v>
      </c>
      <c r="U163" s="72" t="str">
        <f>IF(OR(G163="Last Attendance Day for Seniors",U162="x"),x,"")</f>
        <v/>
      </c>
    </row>
    <row r="164" spans="1:21" ht="15.75" customHeight="1" x14ac:dyDescent="0.15">
      <c r="A164" s="4">
        <v>1027</v>
      </c>
      <c r="B164" s="8" t="str">
        <f>IF(ISNA(IF($B$45=3,IF(VLOOKUP(A164,Calendar!$A$3:$G$368,7,FALSE)="S", "", VLOOKUP(A164,Calendar!$A$3:$G$368,7,FALSE)),IF(VLOOKUP(A164,Calendar!$A$3:$G$368,4,FALSE)="S", "", VLOOKUP(A164,Calendar!$A$3:$G$368,4,FALSE)))),"",IF($B$45=3,IF(VLOOKUP(A164,Calendar!$A$3:$G$368,7,FALSE)="S", "", VLOOKUP(A164,Calendar!$A$3:$G$368,7,FALSE)),IF(VLOOKUP(A164,Calendar!$A$3:$G$368,4,FALSE)="S", "", VLOOKUP(A164,Calendar!$A$3:$G$368,4,FALSE))))</f>
        <v>F</v>
      </c>
      <c r="C164" s="35">
        <f>IF($B$45=3,IF(B164="","",VLOOKUP(A164,Calendar!$A$3:$G$368,5,FALSE)),IF(B164="","",VLOOKUP(A164,Calendar!$A$3:$G$368,2,FALSE)))</f>
        <v>43035</v>
      </c>
      <c r="D164" s="107"/>
      <c r="E164" s="107"/>
      <c r="F164" s="108"/>
      <c r="G164" s="109"/>
      <c r="H164" s="107"/>
      <c r="I164" s="107"/>
      <c r="J164" s="108"/>
      <c r="K164" s="145"/>
      <c r="L164" s="145"/>
      <c r="M164" s="146"/>
      <c r="N164" s="110"/>
      <c r="O164" s="65">
        <f t="shared" si="22"/>
        <v>0</v>
      </c>
      <c r="P164" s="143">
        <f t="shared" si="23"/>
        <v>0</v>
      </c>
      <c r="Q164" s="65">
        <f t="shared" si="20"/>
        <v>0</v>
      </c>
      <c r="R164" s="120" t="str">
        <f>IF(G164="","",IF(COUNT(SEARCH({"Inservice","Prof","PD"},G164)),TRUE,FALSE))</f>
        <v/>
      </c>
      <c r="S164" s="120" t="str">
        <f>IF(G164="","",IF(COUNT(SEARCH({"Parent","Conference","PT"},G164)),TRUE,FALSE))</f>
        <v/>
      </c>
      <c r="T164" s="72">
        <f t="shared" si="21"/>
        <v>0</v>
      </c>
      <c r="U164" s="72" t="str">
        <f>IF(OR(G164="Last Attendance Day for Seniors",U163="x"),x,"")</f>
        <v/>
      </c>
    </row>
    <row r="165" spans="1:21" ht="15.75" customHeight="1" x14ac:dyDescent="0.15">
      <c r="A165" s="4">
        <v>1028</v>
      </c>
      <c r="B165" s="8" t="str">
        <f>IF(ISNA(IF($B$45=3,IF(VLOOKUP(A165,Calendar!$A$3:$G$368,7,FALSE)="S", "", VLOOKUP(A165,Calendar!$A$3:$G$368,7,FALSE)),IF(VLOOKUP(A165,Calendar!$A$3:$G$368,4,FALSE)="S", "", VLOOKUP(A165,Calendar!$A$3:$G$368,4,FALSE)))),"",IF($B$45=3,IF(VLOOKUP(A165,Calendar!$A$3:$G$368,7,FALSE)="S", "", VLOOKUP(A165,Calendar!$A$3:$G$368,7,FALSE)),IF(VLOOKUP(A165,Calendar!$A$3:$G$368,4,FALSE)="S", "", VLOOKUP(A165,Calendar!$A$3:$G$368,4,FALSE))))</f>
        <v/>
      </c>
      <c r="C165" s="35" t="str">
        <f>IF($B$45=3,IF(B165="","",VLOOKUP(A165,Calendar!$A$3:$G$368,5,FALSE)),IF(B165="","",VLOOKUP(A165,Calendar!$A$3:$G$368,2,FALSE)))</f>
        <v/>
      </c>
      <c r="D165" s="107"/>
      <c r="E165" s="107"/>
      <c r="F165" s="108"/>
      <c r="G165" s="109"/>
      <c r="H165" s="107"/>
      <c r="I165" s="107"/>
      <c r="J165" s="108"/>
      <c r="K165" s="145"/>
      <c r="L165" s="145"/>
      <c r="M165" s="146"/>
      <c r="N165" s="110"/>
      <c r="O165" s="65">
        <f t="shared" si="22"/>
        <v>0</v>
      </c>
      <c r="P165" s="143">
        <f t="shared" si="23"/>
        <v>0</v>
      </c>
      <c r="Q165" s="65">
        <f t="shared" si="20"/>
        <v>0</v>
      </c>
      <c r="R165" s="120" t="str">
        <f>IF(G165="","",IF(COUNT(SEARCH({"Inservice","Prof","PD"},G165)),TRUE,FALSE))</f>
        <v/>
      </c>
      <c r="S165" s="120" t="str">
        <f>IF(G165="","",IF(COUNT(SEARCH({"Parent","Conference","PT"},G165)),TRUE,FALSE))</f>
        <v/>
      </c>
      <c r="T165" s="72">
        <f t="shared" si="21"/>
        <v>0</v>
      </c>
      <c r="U165" s="72" t="str">
        <f>IF(OR(G165="Last Attendance Day for Seniors",U164="x"),x,"")</f>
        <v/>
      </c>
    </row>
    <row r="166" spans="1:21" ht="15.75" customHeight="1" x14ac:dyDescent="0.15">
      <c r="A166" s="4">
        <v>1029</v>
      </c>
      <c r="B166" s="8" t="str">
        <f>IF(ISNA(IF($B$45=3,IF(VLOOKUP(A166,Calendar!$A$3:$G$368,7,FALSE)="S", "", VLOOKUP(A166,Calendar!$A$3:$G$368,7,FALSE)),IF(VLOOKUP(A166,Calendar!$A$3:$G$368,4,FALSE)="S", "", VLOOKUP(A166,Calendar!$A$3:$G$368,4,FALSE)))),"",IF($B$45=3,IF(VLOOKUP(A166,Calendar!$A$3:$G$368,7,FALSE)="S", "", VLOOKUP(A166,Calendar!$A$3:$G$368,7,FALSE)),IF(VLOOKUP(A166,Calendar!$A$3:$G$368,4,FALSE)="S", "", VLOOKUP(A166,Calendar!$A$3:$G$368,4,FALSE))))</f>
        <v/>
      </c>
      <c r="C166" s="35" t="str">
        <f>IF($B$45=3,IF(B166="","",VLOOKUP(A166,Calendar!$A$3:$G$368,5,FALSE)),IF(B166="","",VLOOKUP(A166,Calendar!$A$3:$G$368,2,FALSE)))</f>
        <v/>
      </c>
      <c r="D166" s="107"/>
      <c r="E166" s="107"/>
      <c r="F166" s="108"/>
      <c r="G166" s="109"/>
      <c r="H166" s="107"/>
      <c r="I166" s="107"/>
      <c r="J166" s="108"/>
      <c r="K166" s="145"/>
      <c r="L166" s="145"/>
      <c r="M166" s="146"/>
      <c r="N166" s="110"/>
      <c r="O166" s="65">
        <f t="shared" si="22"/>
        <v>0</v>
      </c>
      <c r="P166" s="143">
        <f t="shared" si="23"/>
        <v>0</v>
      </c>
      <c r="Q166" s="65">
        <f t="shared" si="20"/>
        <v>0</v>
      </c>
      <c r="R166" s="120" t="str">
        <f>IF(G166="","",IF(COUNT(SEARCH({"Inservice","Prof","PD"},G166)),TRUE,FALSE))</f>
        <v/>
      </c>
      <c r="S166" s="120" t="str">
        <f>IF(G166="","",IF(COUNT(SEARCH({"Parent","Conference","PT"},G166)),TRUE,FALSE))</f>
        <v/>
      </c>
      <c r="T166" s="72">
        <f t="shared" si="21"/>
        <v>0</v>
      </c>
      <c r="U166" s="72" t="str">
        <f>IF(OR(G166="Last Attendance Day for Seniors",U165="x"),x,"")</f>
        <v/>
      </c>
    </row>
    <row r="167" spans="1:21" ht="15.75" customHeight="1" x14ac:dyDescent="0.15">
      <c r="A167" s="4">
        <v>1030</v>
      </c>
      <c r="B167" s="8" t="str">
        <f>IF(ISNA(IF($B$45=3,IF(VLOOKUP(A167,Calendar!$A$3:$G$368,7,FALSE)="S", "", VLOOKUP(A167,Calendar!$A$3:$G$368,7,FALSE)),IF(VLOOKUP(A167,Calendar!$A$3:$G$368,4,FALSE)="S", "", VLOOKUP(A167,Calendar!$A$3:$G$368,4,FALSE)))),"",IF($B$45=3,IF(VLOOKUP(A167,Calendar!$A$3:$G$368,7,FALSE)="S", "", VLOOKUP(A167,Calendar!$A$3:$G$368,7,FALSE)),IF(VLOOKUP(A167,Calendar!$A$3:$G$368,4,FALSE)="S", "", VLOOKUP(A167,Calendar!$A$3:$G$368,4,FALSE))))</f>
        <v>M</v>
      </c>
      <c r="C167" s="35">
        <f>IF($B$45=3,IF(B167="","",VLOOKUP(A167,Calendar!$A$3:$G$368,5,FALSE)),IF(B167="","",VLOOKUP(A167,Calendar!$A$3:$G$368,2,FALSE)))</f>
        <v>43038</v>
      </c>
      <c r="D167" s="107"/>
      <c r="E167" s="107"/>
      <c r="F167" s="108"/>
      <c r="G167" s="109"/>
      <c r="H167" s="107"/>
      <c r="I167" s="107"/>
      <c r="J167" s="108"/>
      <c r="K167" s="145"/>
      <c r="L167" s="145"/>
      <c r="M167" s="146"/>
      <c r="N167" s="110"/>
      <c r="O167" s="65">
        <f t="shared" si="22"/>
        <v>0</v>
      </c>
      <c r="P167" s="143">
        <f t="shared" si="23"/>
        <v>0</v>
      </c>
      <c r="Q167" s="65">
        <f t="shared" si="20"/>
        <v>0</v>
      </c>
      <c r="R167" s="120" t="str">
        <f>IF(G167="","",IF(COUNT(SEARCH({"Inservice","Prof","PD"},G167)),TRUE,FALSE))</f>
        <v/>
      </c>
      <c r="S167" s="120" t="str">
        <f>IF(G167="","",IF(COUNT(SEARCH({"Parent","Conference","PT"},G167)),TRUE,FALSE))</f>
        <v/>
      </c>
      <c r="T167" s="72">
        <f t="shared" si="21"/>
        <v>0</v>
      </c>
      <c r="U167" s="72" t="str">
        <f>IF(OR(G167="Last Attendance Day for Seniors",U166="x"),x,"")</f>
        <v/>
      </c>
    </row>
    <row r="168" spans="1:21" ht="15.75" customHeight="1" x14ac:dyDescent="0.15">
      <c r="A168" s="4">
        <v>1031</v>
      </c>
      <c r="B168" s="8" t="str">
        <f>IF(ISNA(IF($B$45=3,IF(VLOOKUP(A168,Calendar!$A$3:$G$368,7,FALSE)="S", "", VLOOKUP(A168,Calendar!$A$3:$G$368,7,FALSE)),IF(VLOOKUP(A168,Calendar!$A$3:$G$368,4,FALSE)="S", "", VLOOKUP(A168,Calendar!$A$3:$G$368,4,FALSE)))),"",IF($B$45=3,IF(VLOOKUP(A168,Calendar!$A$3:$G$368,7,FALSE)="S", "", VLOOKUP(A168,Calendar!$A$3:$G$368,7,FALSE)),IF(VLOOKUP(A168,Calendar!$A$3:$G$368,4,FALSE)="S", "", VLOOKUP(A168,Calendar!$A$3:$G$368,4,FALSE))))</f>
        <v>T</v>
      </c>
      <c r="C168" s="35">
        <f>IF($B$45=3,IF(B168="","",VLOOKUP(A168,Calendar!$A$3:$G$368,5,FALSE)),IF(B168="","",VLOOKUP(A168,Calendar!$A$3:$G$368,2,FALSE)))</f>
        <v>43039</v>
      </c>
      <c r="D168" s="107"/>
      <c r="E168" s="107"/>
      <c r="F168" s="108"/>
      <c r="G168" s="109"/>
      <c r="H168" s="107"/>
      <c r="I168" s="107"/>
      <c r="J168" s="108"/>
      <c r="K168" s="145"/>
      <c r="L168" s="145"/>
      <c r="M168" s="146"/>
      <c r="N168" s="110"/>
      <c r="O168" s="65">
        <f t="shared" si="22"/>
        <v>0</v>
      </c>
      <c r="P168" s="143">
        <f t="shared" si="23"/>
        <v>0</v>
      </c>
      <c r="Q168" s="65">
        <f t="shared" si="20"/>
        <v>0</v>
      </c>
      <c r="R168" s="120" t="str">
        <f>IF(G168="","",IF(COUNT(SEARCH({"Inservice","Prof","PD"},G168)),TRUE,FALSE))</f>
        <v/>
      </c>
      <c r="S168" s="120" t="str">
        <f>IF(G168="","",IF(COUNT(SEARCH({"Parent","Conference","PT"},G168)),TRUE,FALSE))</f>
        <v/>
      </c>
      <c r="T168" s="72">
        <f t="shared" si="21"/>
        <v>0</v>
      </c>
      <c r="U168" s="72" t="str">
        <f>IF(OR(G168="Last Attendance Day for Seniors",U167="x"),x,"")</f>
        <v/>
      </c>
    </row>
    <row r="169" spans="1:21" ht="3" customHeight="1" x14ac:dyDescent="0.15">
      <c r="B169" s="24"/>
      <c r="C169" s="11"/>
      <c r="D169" s="12"/>
      <c r="E169" s="12"/>
      <c r="F169" s="13"/>
      <c r="G169" s="11"/>
      <c r="H169" s="12"/>
      <c r="I169" s="12"/>
      <c r="J169" s="12"/>
      <c r="K169" s="12"/>
      <c r="L169" s="12"/>
      <c r="M169" s="12"/>
      <c r="N169" s="13"/>
      <c r="O169" s="13"/>
      <c r="P169" s="13"/>
      <c r="Q169" s="11"/>
      <c r="R169" s="63"/>
      <c r="S169" s="63"/>
      <c r="T169" s="63"/>
      <c r="U169" s="63"/>
    </row>
    <row r="170" spans="1:21" ht="15.75" customHeight="1" x14ac:dyDescent="0.15">
      <c r="B170" s="25" t="s">
        <v>17</v>
      </c>
      <c r="C170" s="26"/>
      <c r="D170" s="27"/>
      <c r="E170" s="28">
        <f>COUNT(E138:E168)</f>
        <v>0</v>
      </c>
      <c r="F170" s="29"/>
      <c r="G170" s="30" t="s">
        <v>58</v>
      </c>
      <c r="H170" s="12"/>
      <c r="I170" s="12"/>
      <c r="J170" s="12"/>
      <c r="K170" s="12"/>
      <c r="L170" s="12"/>
      <c r="M170" s="12"/>
      <c r="N170" s="13"/>
      <c r="O170" s="66">
        <f>SUM(O138:O168)*0.5</f>
        <v>0</v>
      </c>
      <c r="P170" s="66">
        <f t="shared" ref="P170:Q170" si="24">SUM(P138:P168)</f>
        <v>0</v>
      </c>
      <c r="Q170" s="66">
        <f t="shared" si="24"/>
        <v>0</v>
      </c>
      <c r="R170" s="71"/>
      <c r="S170" s="71"/>
    </row>
    <row r="171" spans="1:21" ht="15.75" customHeight="1" x14ac:dyDescent="0.15">
      <c r="B171" s="31" t="s">
        <v>46</v>
      </c>
      <c r="C171" s="31"/>
      <c r="D171" s="32"/>
      <c r="E171" s="32"/>
      <c r="F171" s="73">
        <f>COUNTIF(T138:T168,1)</f>
        <v>0</v>
      </c>
      <c r="G171" s="79" t="s">
        <v>18</v>
      </c>
      <c r="H171" s="76"/>
      <c r="I171" s="76"/>
      <c r="J171" s="76"/>
      <c r="K171" s="76"/>
      <c r="L171" s="76"/>
      <c r="M171" s="76"/>
      <c r="N171" s="77">
        <f>SUM(N138:N168)</f>
        <v>0</v>
      </c>
      <c r="O171" s="77">
        <f>O170*1440/60</f>
        <v>0</v>
      </c>
      <c r="P171" s="77">
        <f t="shared" ref="P171" si="25">P170*1440/60</f>
        <v>0</v>
      </c>
      <c r="Q171" s="77">
        <f t="shared" ref="Q171" si="26">Q170*1440/60</f>
        <v>0</v>
      </c>
      <c r="R171" s="1"/>
      <c r="S171" s="1"/>
      <c r="T171" s="56"/>
    </row>
    <row r="172" spans="1:21" ht="15.75" customHeight="1" x14ac:dyDescent="0.15">
      <c r="B172" s="8"/>
      <c r="C172" s="7"/>
      <c r="D172" s="14"/>
      <c r="E172" s="14"/>
      <c r="F172" s="15"/>
      <c r="G172" s="16"/>
      <c r="H172" s="14"/>
      <c r="I172" s="14"/>
      <c r="J172" s="14"/>
      <c r="K172" s="14"/>
      <c r="L172" s="14"/>
      <c r="M172" s="14"/>
      <c r="N172" s="15"/>
      <c r="O172" s="15"/>
      <c r="P172" s="15"/>
      <c r="Q172" s="7"/>
      <c r="T172" s="6"/>
    </row>
    <row r="173" spans="1:21" ht="15.75" customHeight="1" x14ac:dyDescent="0.2">
      <c r="B173" s="157" t="s">
        <v>0</v>
      </c>
      <c r="C173" s="158"/>
      <c r="D173" s="158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"/>
      <c r="S173" s="1"/>
      <c r="T173" s="6"/>
    </row>
    <row r="174" spans="1:21" ht="15.75" customHeight="1" x14ac:dyDescent="0.2">
      <c r="B174" s="157" t="str">
        <f>VLOOKUP(B45,Calendar!$O$11:$P$13,2,FALSE)</f>
        <v>Please Select</v>
      </c>
      <c r="C174" s="158"/>
      <c r="D174" s="158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"/>
      <c r="S174" s="1"/>
      <c r="T174" s="6"/>
    </row>
    <row r="175" spans="1:21" ht="15.75" customHeight="1" x14ac:dyDescent="0.15">
      <c r="B175" s="1"/>
      <c r="C175" s="1"/>
      <c r="D175" s="2"/>
      <c r="E175" s="2"/>
      <c r="F175" s="3"/>
      <c r="G175" s="1"/>
      <c r="P175" s="3"/>
      <c r="Q175" s="1"/>
      <c r="T175" s="6"/>
    </row>
    <row r="176" spans="1:21" ht="15.75" customHeight="1" x14ac:dyDescent="0.2">
      <c r="B176" s="19" t="s">
        <v>20</v>
      </c>
      <c r="D176" s="159" t="s">
        <v>22</v>
      </c>
      <c r="E176" s="160"/>
      <c r="N176" s="56" t="s">
        <v>66</v>
      </c>
      <c r="O176" s="161" t="str">
        <f>IF($O$47="","",$O$47)</f>
        <v/>
      </c>
      <c r="P176" s="162"/>
      <c r="Q176" s="162"/>
      <c r="T176" s="6"/>
    </row>
    <row r="177" spans="1:23" s="19" customFormat="1" ht="15.75" customHeight="1" x14ac:dyDescent="0.15">
      <c r="B177" s="4"/>
      <c r="C177" s="4"/>
      <c r="D177" s="5"/>
      <c r="E177" s="5"/>
      <c r="F177" s="6"/>
      <c r="G177" s="4"/>
      <c r="H177" s="5"/>
      <c r="I177" s="5"/>
      <c r="J177" s="5"/>
      <c r="K177" s="5"/>
      <c r="L177" s="5"/>
      <c r="M177" s="5"/>
      <c r="N177" s="6"/>
      <c r="O177" s="6"/>
      <c r="P177" s="6"/>
      <c r="Q177" s="4"/>
      <c r="R177" s="22"/>
      <c r="S177" s="22"/>
      <c r="T177" s="6"/>
      <c r="U177" s="4"/>
      <c r="W177" s="4"/>
    </row>
    <row r="178" spans="1:23" ht="23.25" x14ac:dyDescent="0.2">
      <c r="B178" s="58"/>
      <c r="C178" s="58"/>
      <c r="D178" s="152" t="s">
        <v>3</v>
      </c>
      <c r="E178" s="153"/>
      <c r="F178" s="59" t="s">
        <v>56</v>
      </c>
      <c r="G178" s="154" t="s">
        <v>53</v>
      </c>
      <c r="H178" s="155"/>
      <c r="I178" s="156"/>
      <c r="J178" s="131" t="s">
        <v>75</v>
      </c>
      <c r="K178" s="133" t="s">
        <v>4</v>
      </c>
      <c r="L178" s="134"/>
      <c r="M178" s="135" t="s">
        <v>75</v>
      </c>
      <c r="N178" s="59" t="s">
        <v>54</v>
      </c>
      <c r="O178" s="59" t="s">
        <v>4</v>
      </c>
      <c r="P178" s="59" t="s">
        <v>5</v>
      </c>
      <c r="Q178" s="60" t="s">
        <v>6</v>
      </c>
      <c r="R178" s="22"/>
      <c r="S178" s="22"/>
      <c r="T178" s="6"/>
    </row>
    <row r="179" spans="1:23" ht="15.75" customHeight="1" x14ac:dyDescent="0.15">
      <c r="B179" s="8" t="s">
        <v>7</v>
      </c>
      <c r="C179" s="8" t="s">
        <v>8</v>
      </c>
      <c r="D179" s="9" t="s">
        <v>9</v>
      </c>
      <c r="E179" s="9" t="s">
        <v>10</v>
      </c>
      <c r="F179" s="10" t="s">
        <v>55</v>
      </c>
      <c r="G179" s="8" t="s">
        <v>11</v>
      </c>
      <c r="H179" s="9" t="s">
        <v>9</v>
      </c>
      <c r="I179" s="9" t="s">
        <v>10</v>
      </c>
      <c r="J179" s="132" t="s">
        <v>55</v>
      </c>
      <c r="K179" s="136" t="s">
        <v>9</v>
      </c>
      <c r="L179" s="137" t="s">
        <v>10</v>
      </c>
      <c r="M179" s="138" t="s">
        <v>55</v>
      </c>
      <c r="N179" s="10" t="s">
        <v>12</v>
      </c>
      <c r="O179" s="10" t="s">
        <v>55</v>
      </c>
      <c r="P179" s="10" t="s">
        <v>55</v>
      </c>
      <c r="Q179" s="8" t="s">
        <v>55</v>
      </c>
    </row>
    <row r="180" spans="1:23" ht="3" customHeight="1" x14ac:dyDescent="0.15">
      <c r="B180" s="11"/>
      <c r="C180" s="11"/>
      <c r="D180" s="12"/>
      <c r="E180" s="12"/>
      <c r="F180" s="13"/>
      <c r="G180" s="11"/>
      <c r="H180" s="12"/>
      <c r="I180" s="12"/>
      <c r="J180" s="12"/>
      <c r="K180" s="12"/>
      <c r="L180" s="12"/>
      <c r="M180" s="12"/>
      <c r="N180" s="13"/>
      <c r="O180" s="13"/>
      <c r="P180" s="13"/>
      <c r="Q180" s="11"/>
      <c r="R180" s="63"/>
      <c r="S180" s="63"/>
      <c r="T180" s="63"/>
      <c r="U180" s="63"/>
    </row>
    <row r="181" spans="1:23" ht="15.75" customHeight="1" x14ac:dyDescent="0.15">
      <c r="A181" s="4">
        <v>1101</v>
      </c>
      <c r="B181" s="8" t="str">
        <f>IF(ISNA(IF($B$45=3,IF(VLOOKUP(A181,Calendar!$A$3:$G$368,7,FALSE)="S", "", VLOOKUP(A181,Calendar!$A$3:$G$368,7,FALSE)),IF(VLOOKUP(A181,Calendar!$A$3:$G$368,4,FALSE)="S", "", VLOOKUP(A181,Calendar!$A$3:$G$368,4,FALSE)))),"",IF($B$45=3,IF(VLOOKUP(A181,Calendar!$A$3:$G$368,7,FALSE)="S", "", VLOOKUP(A181,Calendar!$A$3:$G$368,7,FALSE)),IF(VLOOKUP(A181,Calendar!$A$3:$G$368,4,FALSE)="S", "", VLOOKUP(A181,Calendar!$A$3:$G$368,4,FALSE))))</f>
        <v>W</v>
      </c>
      <c r="C181" s="35">
        <f>IF($B$45=3,IF(B181="","",VLOOKUP(A181,Calendar!$A$3:$G$368,5,FALSE)),IF(B181="","",VLOOKUP(A181,Calendar!$A$3:$G$368,2,FALSE)))</f>
        <v>43040</v>
      </c>
      <c r="D181" s="107"/>
      <c r="E181" s="107"/>
      <c r="F181" s="108"/>
      <c r="G181" s="109"/>
      <c r="H181" s="107"/>
      <c r="I181" s="107"/>
      <c r="J181" s="108"/>
      <c r="K181" s="145"/>
      <c r="L181" s="145"/>
      <c r="M181" s="146"/>
      <c r="N181" s="110"/>
      <c r="O181" s="65">
        <f>IF(R181=FALSE, 0, IF(K181&gt;L181,(L181+0.5)-K181-(M181/1440),L181-K181-(M181/1440)))</f>
        <v>0</v>
      </c>
      <c r="P181" s="143">
        <f>IF(S181=FALSE, 0, IF(H181&gt;I181,(I181+0.5)-H181-(J181/1440),I181-H181-(J181/1440)))</f>
        <v>0</v>
      </c>
      <c r="Q181" s="65">
        <f t="shared" ref="Q181:Q211" si="27">IF(D181&gt;E181,(E181+0.5)-D181-(F181/1440),E181-D181-(F181/1440))</f>
        <v>0</v>
      </c>
      <c r="R181" s="120" t="str">
        <f>IF(G181="","",IF(COUNT(SEARCH({"Inservice","Prof","PD"},G181)),TRUE,FALSE))</f>
        <v/>
      </c>
      <c r="S181" s="120" t="str">
        <f>IF(G181="","",IF(COUNT(SEARCH({"Parent","Conference","PT"},G181)),TRUE,FALSE))</f>
        <v/>
      </c>
      <c r="T181" s="72">
        <f t="shared" ref="T181:T211" si="28">IF(OR(N181&lt;&gt;"",O181&lt;&gt;0,P181&lt;&gt;0,Q181&lt;&gt;0),1,0)</f>
        <v>0</v>
      </c>
      <c r="U181" s="72" t="str">
        <f>IF(OR(G181="Last Attendance Day for Seniors",U180="x"),x,"")</f>
        <v/>
      </c>
    </row>
    <row r="182" spans="1:23" ht="15.75" customHeight="1" x14ac:dyDescent="0.15">
      <c r="A182" s="4">
        <v>1102</v>
      </c>
      <c r="B182" s="8" t="str">
        <f>IF(ISNA(IF($B$45=3,IF(VLOOKUP(A182,Calendar!$A$3:$G$368,7,FALSE)="S", "", VLOOKUP(A182,Calendar!$A$3:$G$368,7,FALSE)),IF(VLOOKUP(A182,Calendar!$A$3:$G$368,4,FALSE)="S", "", VLOOKUP(A182,Calendar!$A$3:$G$368,4,FALSE)))),"",IF($B$45=3,IF(VLOOKUP(A182,Calendar!$A$3:$G$368,7,FALSE)="S", "", VLOOKUP(A182,Calendar!$A$3:$G$368,7,FALSE)),IF(VLOOKUP(A182,Calendar!$A$3:$G$368,4,FALSE)="S", "", VLOOKUP(A182,Calendar!$A$3:$G$368,4,FALSE))))</f>
        <v>R</v>
      </c>
      <c r="C182" s="35">
        <f>IF($B$45=3,IF(B182="","",VLOOKUP(A182,Calendar!$A$3:$G$368,5,FALSE)),IF(B182="","",VLOOKUP(A182,Calendar!$A$3:$G$368,2,FALSE)))</f>
        <v>43041</v>
      </c>
      <c r="D182" s="107"/>
      <c r="E182" s="107"/>
      <c r="F182" s="108"/>
      <c r="G182" s="109"/>
      <c r="H182" s="107"/>
      <c r="I182" s="107"/>
      <c r="J182" s="108"/>
      <c r="K182" s="145"/>
      <c r="L182" s="145"/>
      <c r="M182" s="146"/>
      <c r="N182" s="110"/>
      <c r="O182" s="65">
        <f t="shared" ref="O182:O211" si="29">IF(R182=FALSE, 0, IF(K182&gt;L182,(L182+0.5)-K182-(M182/1440),L182-K182-(M182/1440)))</f>
        <v>0</v>
      </c>
      <c r="P182" s="143">
        <f t="shared" ref="P182:P211" si="30">IF(S182=FALSE, 0, IF(H182&gt;I182,(I182+0.5)-H182-(J182/1440),I182-H182-(J182/1440)))</f>
        <v>0</v>
      </c>
      <c r="Q182" s="65">
        <f t="shared" si="27"/>
        <v>0</v>
      </c>
      <c r="R182" s="120" t="str">
        <f>IF(G182="","",IF(COUNT(SEARCH({"Inservice","Prof","PD"},G182)),TRUE,FALSE))</f>
        <v/>
      </c>
      <c r="S182" s="120" t="str">
        <f>IF(G182="","",IF(COUNT(SEARCH({"Parent","Conference","PT"},G182)),TRUE,FALSE))</f>
        <v/>
      </c>
      <c r="T182" s="72">
        <f t="shared" si="28"/>
        <v>0</v>
      </c>
      <c r="U182" s="72" t="str">
        <f>IF(OR(G182="Last Attendance Day for Seniors",U181="x"),x,"")</f>
        <v/>
      </c>
    </row>
    <row r="183" spans="1:23" ht="15.75" customHeight="1" x14ac:dyDescent="0.15">
      <c r="A183" s="4">
        <v>1103</v>
      </c>
      <c r="B183" s="8" t="str">
        <f>IF(ISNA(IF($B$45=3,IF(VLOOKUP(A183,Calendar!$A$3:$G$368,7,FALSE)="S", "", VLOOKUP(A183,Calendar!$A$3:$G$368,7,FALSE)),IF(VLOOKUP(A183,Calendar!$A$3:$G$368,4,FALSE)="S", "", VLOOKUP(A183,Calendar!$A$3:$G$368,4,FALSE)))),"",IF($B$45=3,IF(VLOOKUP(A183,Calendar!$A$3:$G$368,7,FALSE)="S", "", VLOOKUP(A183,Calendar!$A$3:$G$368,7,FALSE)),IF(VLOOKUP(A183,Calendar!$A$3:$G$368,4,FALSE)="S", "", VLOOKUP(A183,Calendar!$A$3:$G$368,4,FALSE))))</f>
        <v>F</v>
      </c>
      <c r="C183" s="35">
        <f>IF($B$45=3,IF(B183="","",VLOOKUP(A183,Calendar!$A$3:$G$368,5,FALSE)),IF(B183="","",VLOOKUP(A183,Calendar!$A$3:$G$368,2,FALSE)))</f>
        <v>43042</v>
      </c>
      <c r="D183" s="107"/>
      <c r="E183" s="107"/>
      <c r="F183" s="108"/>
      <c r="G183" s="109"/>
      <c r="H183" s="107"/>
      <c r="I183" s="107"/>
      <c r="J183" s="108"/>
      <c r="K183" s="145"/>
      <c r="L183" s="145"/>
      <c r="M183" s="146"/>
      <c r="N183" s="110"/>
      <c r="O183" s="65">
        <f t="shared" si="29"/>
        <v>0</v>
      </c>
      <c r="P183" s="143">
        <f t="shared" si="30"/>
        <v>0</v>
      </c>
      <c r="Q183" s="65">
        <f>IF(D183&gt;E183,(E183+0.5)-D183-(F183/1440),E183-D183-(F183/1440))</f>
        <v>0</v>
      </c>
      <c r="R183" s="120" t="str">
        <f>IF(G183="","",IF(COUNT(SEARCH({"Inservice","Prof","PD"},G183)),TRUE,FALSE))</f>
        <v/>
      </c>
      <c r="S183" s="120" t="str">
        <f>IF(G183="","",IF(COUNT(SEARCH({"Parent","Conference","PT"},G183)),TRUE,FALSE))</f>
        <v/>
      </c>
      <c r="T183" s="72">
        <f t="shared" si="28"/>
        <v>0</v>
      </c>
      <c r="U183" s="72" t="str">
        <f>IF(OR(G183="Last Attendance Day for Seniors",U182="x"),x,"")</f>
        <v/>
      </c>
    </row>
    <row r="184" spans="1:23" ht="15.75" customHeight="1" x14ac:dyDescent="0.15">
      <c r="A184" s="4">
        <v>1104</v>
      </c>
      <c r="B184" s="8" t="str">
        <f>IF(ISNA(IF($B$45=3,IF(VLOOKUP(A184,Calendar!$A$3:$G$368,7,FALSE)="S", "", VLOOKUP(A184,Calendar!$A$3:$G$368,7,FALSE)),IF(VLOOKUP(A184,Calendar!$A$3:$G$368,4,FALSE)="S", "", VLOOKUP(A184,Calendar!$A$3:$G$368,4,FALSE)))),"",IF($B$45=3,IF(VLOOKUP(A184,Calendar!$A$3:$G$368,7,FALSE)="S", "", VLOOKUP(A184,Calendar!$A$3:$G$368,7,FALSE)),IF(VLOOKUP(A184,Calendar!$A$3:$G$368,4,FALSE)="S", "", VLOOKUP(A184,Calendar!$A$3:$G$368,4,FALSE))))</f>
        <v/>
      </c>
      <c r="C184" s="35" t="str">
        <f>IF($B$45=3,IF(B184="","",VLOOKUP(A184,Calendar!$A$3:$G$368,5,FALSE)),IF(B184="","",VLOOKUP(A184,Calendar!$A$3:$G$368,2,FALSE)))</f>
        <v/>
      </c>
      <c r="D184" s="107"/>
      <c r="E184" s="107"/>
      <c r="F184" s="108"/>
      <c r="G184" s="109"/>
      <c r="H184" s="111"/>
      <c r="I184" s="111"/>
      <c r="J184" s="108"/>
      <c r="K184" s="145"/>
      <c r="L184" s="145"/>
      <c r="M184" s="146"/>
      <c r="N184" s="110"/>
      <c r="O184" s="65">
        <f t="shared" si="29"/>
        <v>0</v>
      </c>
      <c r="P184" s="143">
        <f t="shared" si="30"/>
        <v>0</v>
      </c>
      <c r="Q184" s="65">
        <f t="shared" si="27"/>
        <v>0</v>
      </c>
      <c r="R184" s="120" t="str">
        <f>IF(G184="","",IF(COUNT(SEARCH({"Inservice","Prof","PD"},G184)),TRUE,FALSE))</f>
        <v/>
      </c>
      <c r="S184" s="120" t="str">
        <f>IF(G184="","",IF(COUNT(SEARCH({"Parent","Conference","PT"},G184)),TRUE,FALSE))</f>
        <v/>
      </c>
      <c r="T184" s="72">
        <f t="shared" si="28"/>
        <v>0</v>
      </c>
      <c r="U184" s="72" t="str">
        <f>IF(OR(G184="Last Attendance Day for Seniors",U183="x"),x,"")</f>
        <v/>
      </c>
    </row>
    <row r="185" spans="1:23" ht="15.75" customHeight="1" x14ac:dyDescent="0.15">
      <c r="A185" s="4">
        <v>1105</v>
      </c>
      <c r="B185" s="8" t="str">
        <f>IF(ISNA(IF($B$45=3,IF(VLOOKUP(A185,Calendar!$A$3:$G$368,7,FALSE)="S", "", VLOOKUP(A185,Calendar!$A$3:$G$368,7,FALSE)),IF(VLOOKUP(A185,Calendar!$A$3:$G$368,4,FALSE)="S", "", VLOOKUP(A185,Calendar!$A$3:$G$368,4,FALSE)))),"",IF($B$45=3,IF(VLOOKUP(A185,Calendar!$A$3:$G$368,7,FALSE)="S", "", VLOOKUP(A185,Calendar!$A$3:$G$368,7,FALSE)),IF(VLOOKUP(A185,Calendar!$A$3:$G$368,4,FALSE)="S", "", VLOOKUP(A185,Calendar!$A$3:$G$368,4,FALSE))))</f>
        <v/>
      </c>
      <c r="C185" s="35" t="str">
        <f>IF($B$45=3,IF(B185="","",VLOOKUP(A185,Calendar!$A$3:$G$368,5,FALSE)),IF(B185="","",VLOOKUP(A185,Calendar!$A$3:$G$368,2,FALSE)))</f>
        <v/>
      </c>
      <c r="D185" s="107"/>
      <c r="E185" s="107"/>
      <c r="F185" s="108"/>
      <c r="G185" s="109"/>
      <c r="H185" s="107"/>
      <c r="I185" s="107"/>
      <c r="J185" s="108"/>
      <c r="K185" s="145"/>
      <c r="L185" s="145"/>
      <c r="M185" s="146"/>
      <c r="N185" s="110"/>
      <c r="O185" s="65">
        <f t="shared" si="29"/>
        <v>0</v>
      </c>
      <c r="P185" s="143">
        <f t="shared" si="30"/>
        <v>0</v>
      </c>
      <c r="Q185" s="65">
        <f t="shared" si="27"/>
        <v>0</v>
      </c>
      <c r="R185" s="120" t="str">
        <f>IF(G185="","",IF(COUNT(SEARCH({"Inservice","Prof","PD"},G185)),TRUE,FALSE))</f>
        <v/>
      </c>
      <c r="S185" s="120" t="str">
        <f>IF(G185="","",IF(COUNT(SEARCH({"Parent","Conference","PT"},G185)),TRUE,FALSE))</f>
        <v/>
      </c>
      <c r="T185" s="72">
        <f t="shared" si="28"/>
        <v>0</v>
      </c>
      <c r="U185" s="72" t="str">
        <f>IF(OR(G185="Last Attendance Day for Seniors",U184="x"),x,"")</f>
        <v/>
      </c>
    </row>
    <row r="186" spans="1:23" ht="15.75" customHeight="1" x14ac:dyDescent="0.15">
      <c r="A186" s="4">
        <v>1106</v>
      </c>
      <c r="B186" s="8" t="str">
        <f>IF(ISNA(IF($B$45=3,IF(VLOOKUP(A186,Calendar!$A$3:$G$368,7,FALSE)="S", "", VLOOKUP(A186,Calendar!$A$3:$G$368,7,FALSE)),IF(VLOOKUP(A186,Calendar!$A$3:$G$368,4,FALSE)="S", "", VLOOKUP(A186,Calendar!$A$3:$G$368,4,FALSE)))),"",IF($B$45=3,IF(VLOOKUP(A186,Calendar!$A$3:$G$368,7,FALSE)="S", "", VLOOKUP(A186,Calendar!$A$3:$G$368,7,FALSE)),IF(VLOOKUP(A186,Calendar!$A$3:$G$368,4,FALSE)="S", "", VLOOKUP(A186,Calendar!$A$3:$G$368,4,FALSE))))</f>
        <v>M</v>
      </c>
      <c r="C186" s="35">
        <f>IF($B$45=3,IF(B186="","",VLOOKUP(A186,Calendar!$A$3:$G$368,5,FALSE)),IF(B186="","",VLOOKUP(A186,Calendar!$A$3:$G$368,2,FALSE)))</f>
        <v>43045</v>
      </c>
      <c r="D186" s="107"/>
      <c r="E186" s="107"/>
      <c r="F186" s="108"/>
      <c r="G186" s="109"/>
      <c r="H186" s="107"/>
      <c r="I186" s="107"/>
      <c r="J186" s="108"/>
      <c r="K186" s="145"/>
      <c r="L186" s="145"/>
      <c r="M186" s="146"/>
      <c r="N186" s="110"/>
      <c r="O186" s="65">
        <f t="shared" si="29"/>
        <v>0</v>
      </c>
      <c r="P186" s="143">
        <f t="shared" si="30"/>
        <v>0</v>
      </c>
      <c r="Q186" s="65">
        <f t="shared" si="27"/>
        <v>0</v>
      </c>
      <c r="R186" s="120" t="str">
        <f>IF(G186="","",IF(COUNT(SEARCH({"Inservice","Prof","PD"},G186)),TRUE,FALSE))</f>
        <v/>
      </c>
      <c r="S186" s="120" t="str">
        <f>IF(G186="","",IF(COUNT(SEARCH({"Parent","Conference","PT"},G186)),TRUE,FALSE))</f>
        <v/>
      </c>
      <c r="T186" s="72">
        <f t="shared" si="28"/>
        <v>0</v>
      </c>
      <c r="U186" s="72" t="str">
        <f>IF(OR(G186="Last Attendance Day for Seniors",U185="x"),x,"")</f>
        <v/>
      </c>
    </row>
    <row r="187" spans="1:23" ht="15.75" customHeight="1" x14ac:dyDescent="0.15">
      <c r="A187" s="4">
        <v>1107</v>
      </c>
      <c r="B187" s="8" t="str">
        <f>IF(ISNA(IF($B$45=3,IF(VLOOKUP(A187,Calendar!$A$3:$G$368,7,FALSE)="S", "", VLOOKUP(A187,Calendar!$A$3:$G$368,7,FALSE)),IF(VLOOKUP(A187,Calendar!$A$3:$G$368,4,FALSE)="S", "", VLOOKUP(A187,Calendar!$A$3:$G$368,4,FALSE)))),"",IF($B$45=3,IF(VLOOKUP(A187,Calendar!$A$3:$G$368,7,FALSE)="S", "", VLOOKUP(A187,Calendar!$A$3:$G$368,7,FALSE)),IF(VLOOKUP(A187,Calendar!$A$3:$G$368,4,FALSE)="S", "", VLOOKUP(A187,Calendar!$A$3:$G$368,4,FALSE))))</f>
        <v>T</v>
      </c>
      <c r="C187" s="35">
        <f>IF($B$45=3,IF(B187="","",VLOOKUP(A187,Calendar!$A$3:$G$368,5,FALSE)),IF(B187="","",VLOOKUP(A187,Calendar!$A$3:$G$368,2,FALSE)))</f>
        <v>43046</v>
      </c>
      <c r="D187" s="107"/>
      <c r="E187" s="107"/>
      <c r="F187" s="108"/>
      <c r="G187" s="109"/>
      <c r="H187" s="107"/>
      <c r="I187" s="107"/>
      <c r="J187" s="108"/>
      <c r="K187" s="145"/>
      <c r="L187" s="145"/>
      <c r="M187" s="146"/>
      <c r="N187" s="110"/>
      <c r="O187" s="65">
        <f t="shared" si="29"/>
        <v>0</v>
      </c>
      <c r="P187" s="143">
        <f t="shared" si="30"/>
        <v>0</v>
      </c>
      <c r="Q187" s="65">
        <f t="shared" si="27"/>
        <v>0</v>
      </c>
      <c r="R187" s="120" t="str">
        <f>IF(G187="","",IF(COUNT(SEARCH({"Inservice","Prof","PD"},G187)),TRUE,FALSE))</f>
        <v/>
      </c>
      <c r="S187" s="120" t="str">
        <f>IF(G187="","",IF(COUNT(SEARCH({"Parent","Conference","PT"},G187)),TRUE,FALSE))</f>
        <v/>
      </c>
      <c r="T187" s="72">
        <f t="shared" si="28"/>
        <v>0</v>
      </c>
      <c r="U187" s="72" t="str">
        <f>IF(OR(G187="Last Attendance Day for Seniors",U186="x"),x,"")</f>
        <v/>
      </c>
    </row>
    <row r="188" spans="1:23" ht="15.75" customHeight="1" x14ac:dyDescent="0.15">
      <c r="A188" s="4">
        <v>1108</v>
      </c>
      <c r="B188" s="8" t="str">
        <f>IF(ISNA(IF($B$45=3,IF(VLOOKUP(A188,Calendar!$A$3:$G$368,7,FALSE)="S", "", VLOOKUP(A188,Calendar!$A$3:$G$368,7,FALSE)),IF(VLOOKUP(A188,Calendar!$A$3:$G$368,4,FALSE)="S", "", VLOOKUP(A188,Calendar!$A$3:$G$368,4,FALSE)))),"",IF($B$45=3,IF(VLOOKUP(A188,Calendar!$A$3:$G$368,7,FALSE)="S", "", VLOOKUP(A188,Calendar!$A$3:$G$368,7,FALSE)),IF(VLOOKUP(A188,Calendar!$A$3:$G$368,4,FALSE)="S", "", VLOOKUP(A188,Calendar!$A$3:$G$368,4,FALSE))))</f>
        <v>W</v>
      </c>
      <c r="C188" s="35">
        <f>IF($B$45=3,IF(B188="","",VLOOKUP(A188,Calendar!$A$3:$G$368,5,FALSE)),IF(B188="","",VLOOKUP(A188,Calendar!$A$3:$G$368,2,FALSE)))</f>
        <v>43047</v>
      </c>
      <c r="D188" s="107"/>
      <c r="E188" s="107"/>
      <c r="F188" s="108"/>
      <c r="G188" s="109"/>
      <c r="H188" s="107"/>
      <c r="I188" s="107"/>
      <c r="J188" s="108"/>
      <c r="K188" s="145"/>
      <c r="L188" s="145"/>
      <c r="M188" s="146"/>
      <c r="N188" s="110"/>
      <c r="O188" s="65">
        <f t="shared" si="29"/>
        <v>0</v>
      </c>
      <c r="P188" s="143">
        <f t="shared" si="30"/>
        <v>0</v>
      </c>
      <c r="Q188" s="65">
        <f t="shared" si="27"/>
        <v>0</v>
      </c>
      <c r="R188" s="120" t="str">
        <f>IF(G188="","",IF(COUNT(SEARCH({"Inservice","Prof","PD"},G188)),TRUE,FALSE))</f>
        <v/>
      </c>
      <c r="S188" s="120" t="str">
        <f>IF(G188="","",IF(COUNT(SEARCH({"Parent","Conference","PT"},G188)),TRUE,FALSE))</f>
        <v/>
      </c>
      <c r="T188" s="72">
        <f t="shared" si="28"/>
        <v>0</v>
      </c>
      <c r="U188" s="72" t="str">
        <f>IF(OR(G188="Last Attendance Day for Seniors",U187="x"),x,"")</f>
        <v/>
      </c>
    </row>
    <row r="189" spans="1:23" ht="15.75" customHeight="1" x14ac:dyDescent="0.15">
      <c r="A189" s="4">
        <v>1109</v>
      </c>
      <c r="B189" s="8" t="str">
        <f>IF(ISNA(IF($B$45=3,IF(VLOOKUP(A189,Calendar!$A$3:$G$368,7,FALSE)="S", "", VLOOKUP(A189,Calendar!$A$3:$G$368,7,FALSE)),IF(VLOOKUP(A189,Calendar!$A$3:$G$368,4,FALSE)="S", "", VLOOKUP(A189,Calendar!$A$3:$G$368,4,FALSE)))),"",IF($B$45=3,IF(VLOOKUP(A189,Calendar!$A$3:$G$368,7,FALSE)="S", "", VLOOKUP(A189,Calendar!$A$3:$G$368,7,FALSE)),IF(VLOOKUP(A189,Calendar!$A$3:$G$368,4,FALSE)="S", "", VLOOKUP(A189,Calendar!$A$3:$G$368,4,FALSE))))</f>
        <v>R</v>
      </c>
      <c r="C189" s="35">
        <f>IF($B$45=3,IF(B189="","",VLOOKUP(A189,Calendar!$A$3:$G$368,5,FALSE)),IF(B189="","",VLOOKUP(A189,Calendar!$A$3:$G$368,2,FALSE)))</f>
        <v>43048</v>
      </c>
      <c r="D189" s="107"/>
      <c r="E189" s="107"/>
      <c r="F189" s="108"/>
      <c r="G189" s="109"/>
      <c r="H189" s="107"/>
      <c r="I189" s="107"/>
      <c r="J189" s="108"/>
      <c r="K189" s="145"/>
      <c r="L189" s="145"/>
      <c r="M189" s="146"/>
      <c r="N189" s="110"/>
      <c r="O189" s="65">
        <f t="shared" si="29"/>
        <v>0</v>
      </c>
      <c r="P189" s="143">
        <f t="shared" si="30"/>
        <v>0</v>
      </c>
      <c r="Q189" s="65">
        <f t="shared" si="27"/>
        <v>0</v>
      </c>
      <c r="R189" s="120" t="str">
        <f>IF(G189="","",IF(COUNT(SEARCH({"Inservice","Prof","PD"},G189)),TRUE,FALSE))</f>
        <v/>
      </c>
      <c r="S189" s="120" t="str">
        <f>IF(G189="","",IF(COUNT(SEARCH({"Parent","Conference","PT"},G189)),TRUE,FALSE))</f>
        <v/>
      </c>
      <c r="T189" s="72">
        <f t="shared" si="28"/>
        <v>0</v>
      </c>
      <c r="U189" s="72" t="str">
        <f>IF(OR(G189="Last Attendance Day for Seniors",U188="x"),x,"")</f>
        <v/>
      </c>
    </row>
    <row r="190" spans="1:23" ht="15.75" customHeight="1" x14ac:dyDescent="0.15">
      <c r="A190" s="4">
        <v>1110</v>
      </c>
      <c r="B190" s="8" t="str">
        <f>IF(ISNA(IF($B$45=3,IF(VLOOKUP(A190,Calendar!$A$3:$G$368,7,FALSE)="S", "", VLOOKUP(A190,Calendar!$A$3:$G$368,7,FALSE)),IF(VLOOKUP(A190,Calendar!$A$3:$G$368,4,FALSE)="S", "", VLOOKUP(A190,Calendar!$A$3:$G$368,4,FALSE)))),"",IF($B$45=3,IF(VLOOKUP(A190,Calendar!$A$3:$G$368,7,FALSE)="S", "", VLOOKUP(A190,Calendar!$A$3:$G$368,7,FALSE)),IF(VLOOKUP(A190,Calendar!$A$3:$G$368,4,FALSE)="S", "", VLOOKUP(A190,Calendar!$A$3:$G$368,4,FALSE))))</f>
        <v>F</v>
      </c>
      <c r="C190" s="35">
        <f>IF($B$45=3,IF(B190="","",VLOOKUP(A190,Calendar!$A$3:$G$368,5,FALSE)),IF(B190="","",VLOOKUP(A190,Calendar!$A$3:$G$368,2,FALSE)))</f>
        <v>43049</v>
      </c>
      <c r="D190" s="107"/>
      <c r="E190" s="107"/>
      <c r="F190" s="108"/>
      <c r="G190" s="109"/>
      <c r="H190" s="107"/>
      <c r="I190" s="107"/>
      <c r="J190" s="108"/>
      <c r="K190" s="145"/>
      <c r="L190" s="145"/>
      <c r="M190" s="146"/>
      <c r="N190" s="110"/>
      <c r="O190" s="65">
        <f t="shared" si="29"/>
        <v>0</v>
      </c>
      <c r="P190" s="143">
        <f t="shared" si="30"/>
        <v>0</v>
      </c>
      <c r="Q190" s="65">
        <f t="shared" si="27"/>
        <v>0</v>
      </c>
      <c r="R190" s="120" t="str">
        <f>IF(G190="","",IF(COUNT(SEARCH({"Inservice","Prof","PD"},G190)),TRUE,FALSE))</f>
        <v/>
      </c>
      <c r="S190" s="120" t="str">
        <f>IF(G190="","",IF(COUNT(SEARCH({"Parent","Conference","PT"},G190)),TRUE,FALSE))</f>
        <v/>
      </c>
      <c r="T190" s="72">
        <f t="shared" si="28"/>
        <v>0</v>
      </c>
      <c r="U190" s="72" t="str">
        <f>IF(OR(G190="Last Attendance Day for Seniors",U189="x"),x,"")</f>
        <v/>
      </c>
    </row>
    <row r="191" spans="1:23" ht="15.75" customHeight="1" x14ac:dyDescent="0.15">
      <c r="A191" s="4">
        <v>1111</v>
      </c>
      <c r="B191" s="8" t="str">
        <f>IF(ISNA(IF($B$45=3,IF(VLOOKUP(A191,Calendar!$A$3:$G$368,7,FALSE)="S", "", VLOOKUP(A191,Calendar!$A$3:$G$368,7,FALSE)),IF(VLOOKUP(A191,Calendar!$A$3:$G$368,4,FALSE)="S", "", VLOOKUP(A191,Calendar!$A$3:$G$368,4,FALSE)))),"",IF($B$45=3,IF(VLOOKUP(A191,Calendar!$A$3:$G$368,7,FALSE)="S", "", VLOOKUP(A191,Calendar!$A$3:$G$368,7,FALSE)),IF(VLOOKUP(A191,Calendar!$A$3:$G$368,4,FALSE)="S", "", VLOOKUP(A191,Calendar!$A$3:$G$368,4,FALSE))))</f>
        <v/>
      </c>
      <c r="C191" s="35" t="str">
        <f>IF($B$45=3,IF(B191="","",VLOOKUP(A191,Calendar!$A$3:$G$368,5,FALSE)),IF(B191="","",VLOOKUP(A191,Calendar!$A$3:$G$368,2,FALSE)))</f>
        <v/>
      </c>
      <c r="D191" s="107"/>
      <c r="E191" s="107"/>
      <c r="F191" s="108"/>
      <c r="G191" s="109"/>
      <c r="H191" s="112"/>
      <c r="I191" s="107"/>
      <c r="J191" s="108"/>
      <c r="K191" s="145"/>
      <c r="L191" s="145"/>
      <c r="M191" s="146"/>
      <c r="N191" s="110"/>
      <c r="O191" s="65">
        <f t="shared" si="29"/>
        <v>0</v>
      </c>
      <c r="P191" s="143">
        <f t="shared" si="30"/>
        <v>0</v>
      </c>
      <c r="Q191" s="65">
        <f t="shared" si="27"/>
        <v>0</v>
      </c>
      <c r="R191" s="120" t="str">
        <f>IF(G191="","",IF(COUNT(SEARCH({"Inservice","Prof","PD"},G191)),TRUE,FALSE))</f>
        <v/>
      </c>
      <c r="S191" s="120" t="str">
        <f>IF(G191="","",IF(COUNT(SEARCH({"Parent","Conference","PT"},G191)),TRUE,FALSE))</f>
        <v/>
      </c>
      <c r="T191" s="72">
        <f t="shared" si="28"/>
        <v>0</v>
      </c>
      <c r="U191" s="72" t="str">
        <f>IF(OR(G191="Last Attendance Day for Seniors",U190="x"),x,"")</f>
        <v/>
      </c>
    </row>
    <row r="192" spans="1:23" ht="15.75" customHeight="1" x14ac:dyDescent="0.15">
      <c r="A192" s="4">
        <v>1112</v>
      </c>
      <c r="B192" s="8" t="str">
        <f>IF(ISNA(IF($B$45=3,IF(VLOOKUP(A192,Calendar!$A$3:$G$368,7,FALSE)="S", "", VLOOKUP(A192,Calendar!$A$3:$G$368,7,FALSE)),IF(VLOOKUP(A192,Calendar!$A$3:$G$368,4,FALSE)="S", "", VLOOKUP(A192,Calendar!$A$3:$G$368,4,FALSE)))),"",IF($B$45=3,IF(VLOOKUP(A192,Calendar!$A$3:$G$368,7,FALSE)="S", "", VLOOKUP(A192,Calendar!$A$3:$G$368,7,FALSE)),IF(VLOOKUP(A192,Calendar!$A$3:$G$368,4,FALSE)="S", "", VLOOKUP(A192,Calendar!$A$3:$G$368,4,FALSE))))</f>
        <v/>
      </c>
      <c r="C192" s="35" t="str">
        <f>IF($B$45=3,IF(B192="","",VLOOKUP(A192,Calendar!$A$3:$G$368,5,FALSE)),IF(B192="","",VLOOKUP(A192,Calendar!$A$3:$G$368,2,FALSE)))</f>
        <v/>
      </c>
      <c r="D192" s="107"/>
      <c r="E192" s="107"/>
      <c r="F192" s="108"/>
      <c r="G192" s="109"/>
      <c r="H192" s="112"/>
      <c r="I192" s="107"/>
      <c r="J192" s="108"/>
      <c r="K192" s="145"/>
      <c r="L192" s="145"/>
      <c r="M192" s="146"/>
      <c r="N192" s="110"/>
      <c r="O192" s="65">
        <f t="shared" si="29"/>
        <v>0</v>
      </c>
      <c r="P192" s="143">
        <f t="shared" si="30"/>
        <v>0</v>
      </c>
      <c r="Q192" s="65">
        <f t="shared" si="27"/>
        <v>0</v>
      </c>
      <c r="R192" s="120" t="str">
        <f>IF(G192="","",IF(COUNT(SEARCH({"Inservice","Prof","PD"},G192)),TRUE,FALSE))</f>
        <v/>
      </c>
      <c r="S192" s="120" t="str">
        <f>IF(G192="","",IF(COUNT(SEARCH({"Parent","Conference","PT"},G192)),TRUE,FALSE))</f>
        <v/>
      </c>
      <c r="T192" s="72">
        <f t="shared" si="28"/>
        <v>0</v>
      </c>
      <c r="U192" s="72" t="str">
        <f>IF(OR(G192="Last Attendance Day for Seniors",U191="x"),x,"")</f>
        <v/>
      </c>
    </row>
    <row r="193" spans="1:21" ht="15.75" customHeight="1" x14ac:dyDescent="0.15">
      <c r="A193" s="4">
        <v>1113</v>
      </c>
      <c r="B193" s="8" t="str">
        <f>IF(ISNA(IF($B$45=3,IF(VLOOKUP(A193,Calendar!$A$3:$G$368,7,FALSE)="S", "", VLOOKUP(A193,Calendar!$A$3:$G$368,7,FALSE)),IF(VLOOKUP(A193,Calendar!$A$3:$G$368,4,FALSE)="S", "", VLOOKUP(A193,Calendar!$A$3:$G$368,4,FALSE)))),"",IF($B$45=3,IF(VLOOKUP(A193,Calendar!$A$3:$G$368,7,FALSE)="S", "", VLOOKUP(A193,Calendar!$A$3:$G$368,7,FALSE)),IF(VLOOKUP(A193,Calendar!$A$3:$G$368,4,FALSE)="S", "", VLOOKUP(A193,Calendar!$A$3:$G$368,4,FALSE))))</f>
        <v>M</v>
      </c>
      <c r="C193" s="35">
        <f>IF($B$45=3,IF(B193="","",VLOOKUP(A193,Calendar!$A$3:$G$368,5,FALSE)),IF(B193="","",VLOOKUP(A193,Calendar!$A$3:$G$368,2,FALSE)))</f>
        <v>43052</v>
      </c>
      <c r="D193" s="107"/>
      <c r="E193" s="107"/>
      <c r="F193" s="108"/>
      <c r="G193" s="109"/>
      <c r="H193" s="112"/>
      <c r="I193" s="107"/>
      <c r="J193" s="108"/>
      <c r="K193" s="145"/>
      <c r="L193" s="145"/>
      <c r="M193" s="146"/>
      <c r="N193" s="110"/>
      <c r="O193" s="65">
        <f t="shared" si="29"/>
        <v>0</v>
      </c>
      <c r="P193" s="143">
        <f t="shared" si="30"/>
        <v>0</v>
      </c>
      <c r="Q193" s="65">
        <f t="shared" si="27"/>
        <v>0</v>
      </c>
      <c r="R193" s="120" t="str">
        <f>IF(G193="","",IF(COUNT(SEARCH({"Inservice","Prof","PD"},G193)),TRUE,FALSE))</f>
        <v/>
      </c>
      <c r="S193" s="120" t="str">
        <f>IF(G193="","",IF(COUNT(SEARCH({"Parent","Conference","PT"},G193)),TRUE,FALSE))</f>
        <v/>
      </c>
      <c r="T193" s="72">
        <f t="shared" si="28"/>
        <v>0</v>
      </c>
      <c r="U193" s="72" t="str">
        <f>IF(OR(G193="Last Attendance Day for Seniors",U192="x"),x,"")</f>
        <v/>
      </c>
    </row>
    <row r="194" spans="1:21" ht="15.75" customHeight="1" x14ac:dyDescent="0.15">
      <c r="A194" s="4">
        <v>1114</v>
      </c>
      <c r="B194" s="8" t="str">
        <f>IF(ISNA(IF($B$45=3,IF(VLOOKUP(A194,Calendar!$A$3:$G$368,7,FALSE)="S", "", VLOOKUP(A194,Calendar!$A$3:$G$368,7,FALSE)),IF(VLOOKUP(A194,Calendar!$A$3:$G$368,4,FALSE)="S", "", VLOOKUP(A194,Calendar!$A$3:$G$368,4,FALSE)))),"",IF($B$45=3,IF(VLOOKUP(A194,Calendar!$A$3:$G$368,7,FALSE)="S", "", VLOOKUP(A194,Calendar!$A$3:$G$368,7,FALSE)),IF(VLOOKUP(A194,Calendar!$A$3:$G$368,4,FALSE)="S", "", VLOOKUP(A194,Calendar!$A$3:$G$368,4,FALSE))))</f>
        <v>T</v>
      </c>
      <c r="C194" s="35">
        <f>IF($B$45=3,IF(B194="","",VLOOKUP(A194,Calendar!$A$3:$G$368,5,FALSE)),IF(B194="","",VLOOKUP(A194,Calendar!$A$3:$G$368,2,FALSE)))</f>
        <v>43053</v>
      </c>
      <c r="D194" s="112"/>
      <c r="E194" s="107"/>
      <c r="F194" s="108"/>
      <c r="G194" s="109"/>
      <c r="H194" s="112"/>
      <c r="I194" s="107"/>
      <c r="J194" s="108"/>
      <c r="K194" s="145"/>
      <c r="L194" s="145"/>
      <c r="M194" s="146"/>
      <c r="N194" s="110"/>
      <c r="O194" s="65">
        <f t="shared" si="29"/>
        <v>0</v>
      </c>
      <c r="P194" s="143">
        <f t="shared" si="30"/>
        <v>0</v>
      </c>
      <c r="Q194" s="65">
        <f t="shared" si="27"/>
        <v>0</v>
      </c>
      <c r="R194" s="120" t="str">
        <f>IF(G194="","",IF(COUNT(SEARCH({"Inservice","Prof","PD"},G194)),TRUE,FALSE))</f>
        <v/>
      </c>
      <c r="S194" s="120" t="str">
        <f>IF(G194="","",IF(COUNT(SEARCH({"Parent","Conference","PT"},G194)),TRUE,FALSE))</f>
        <v/>
      </c>
      <c r="T194" s="72">
        <f t="shared" si="28"/>
        <v>0</v>
      </c>
      <c r="U194" s="72" t="str">
        <f>IF(OR(G194="Last Attendance Day for Seniors",U193="x"),x,"")</f>
        <v/>
      </c>
    </row>
    <row r="195" spans="1:21" ht="15.75" customHeight="1" x14ac:dyDescent="0.15">
      <c r="A195" s="4">
        <v>1115</v>
      </c>
      <c r="B195" s="8" t="str">
        <f>IF(ISNA(IF($B$45=3,IF(VLOOKUP(A195,Calendar!$A$3:$G$368,7,FALSE)="S", "", VLOOKUP(A195,Calendar!$A$3:$G$368,7,FALSE)),IF(VLOOKUP(A195,Calendar!$A$3:$G$368,4,FALSE)="S", "", VLOOKUP(A195,Calendar!$A$3:$G$368,4,FALSE)))),"",IF($B$45=3,IF(VLOOKUP(A195,Calendar!$A$3:$G$368,7,FALSE)="S", "", VLOOKUP(A195,Calendar!$A$3:$G$368,7,FALSE)),IF(VLOOKUP(A195,Calendar!$A$3:$G$368,4,FALSE)="S", "", VLOOKUP(A195,Calendar!$A$3:$G$368,4,FALSE))))</f>
        <v>W</v>
      </c>
      <c r="C195" s="35">
        <f>IF($B$45=3,IF(B195="","",VLOOKUP(A195,Calendar!$A$3:$G$368,5,FALSE)),IF(B195="","",VLOOKUP(A195,Calendar!$A$3:$G$368,2,FALSE)))</f>
        <v>43054</v>
      </c>
      <c r="D195" s="112"/>
      <c r="E195" s="107"/>
      <c r="F195" s="108"/>
      <c r="G195" s="109"/>
      <c r="H195" s="112"/>
      <c r="I195" s="107"/>
      <c r="J195" s="108"/>
      <c r="K195" s="145"/>
      <c r="L195" s="145"/>
      <c r="M195" s="146"/>
      <c r="N195" s="110"/>
      <c r="O195" s="65">
        <f t="shared" si="29"/>
        <v>0</v>
      </c>
      <c r="P195" s="143">
        <f t="shared" si="30"/>
        <v>0</v>
      </c>
      <c r="Q195" s="65">
        <f t="shared" si="27"/>
        <v>0</v>
      </c>
      <c r="R195" s="120" t="str">
        <f>IF(G195="","",IF(COUNT(SEARCH({"Inservice","Prof","PD"},G195)),TRUE,FALSE))</f>
        <v/>
      </c>
      <c r="S195" s="120" t="str">
        <f>IF(G195="","",IF(COUNT(SEARCH({"Parent","Conference","PT"},G195)),TRUE,FALSE))</f>
        <v/>
      </c>
      <c r="T195" s="72">
        <f t="shared" si="28"/>
        <v>0</v>
      </c>
      <c r="U195" s="72" t="str">
        <f>IF(OR(G195="Last Attendance Day for Seniors",U194="x"),x,"")</f>
        <v/>
      </c>
    </row>
    <row r="196" spans="1:21" ht="15.75" customHeight="1" x14ac:dyDescent="0.15">
      <c r="A196" s="4">
        <v>1116</v>
      </c>
      <c r="B196" s="8" t="str">
        <f>IF(ISNA(IF($B$45=3,IF(VLOOKUP(A196,Calendar!$A$3:$G$368,7,FALSE)="S", "", VLOOKUP(A196,Calendar!$A$3:$G$368,7,FALSE)),IF(VLOOKUP(A196,Calendar!$A$3:$G$368,4,FALSE)="S", "", VLOOKUP(A196,Calendar!$A$3:$G$368,4,FALSE)))),"",IF($B$45=3,IF(VLOOKUP(A196,Calendar!$A$3:$G$368,7,FALSE)="S", "", VLOOKUP(A196,Calendar!$A$3:$G$368,7,FALSE)),IF(VLOOKUP(A196,Calendar!$A$3:$G$368,4,FALSE)="S", "", VLOOKUP(A196,Calendar!$A$3:$G$368,4,FALSE))))</f>
        <v>R</v>
      </c>
      <c r="C196" s="35">
        <f>IF($B$45=3,IF(B196="","",VLOOKUP(A196,Calendar!$A$3:$G$368,5,FALSE)),IF(B196="","",VLOOKUP(A196,Calendar!$A$3:$G$368,2,FALSE)))</f>
        <v>43055</v>
      </c>
      <c r="D196" s="107"/>
      <c r="E196" s="107"/>
      <c r="F196" s="108"/>
      <c r="G196" s="109"/>
      <c r="H196" s="112"/>
      <c r="I196" s="107"/>
      <c r="J196" s="108"/>
      <c r="K196" s="145"/>
      <c r="L196" s="145"/>
      <c r="M196" s="146"/>
      <c r="N196" s="110"/>
      <c r="O196" s="65">
        <f t="shared" si="29"/>
        <v>0</v>
      </c>
      <c r="P196" s="143">
        <f t="shared" si="30"/>
        <v>0</v>
      </c>
      <c r="Q196" s="65">
        <f t="shared" si="27"/>
        <v>0</v>
      </c>
      <c r="R196" s="120" t="str">
        <f>IF(G196="","",IF(COUNT(SEARCH({"Inservice","Prof","PD"},G196)),TRUE,FALSE))</f>
        <v/>
      </c>
      <c r="S196" s="120" t="str">
        <f>IF(G196="","",IF(COUNT(SEARCH({"Parent","Conference","PT"},G196)),TRUE,FALSE))</f>
        <v/>
      </c>
      <c r="T196" s="72">
        <f t="shared" si="28"/>
        <v>0</v>
      </c>
      <c r="U196" s="72" t="str">
        <f>IF(OR(G196="Last Attendance Day for Seniors",U195="x"),x,"")</f>
        <v/>
      </c>
    </row>
    <row r="197" spans="1:21" ht="15.75" customHeight="1" x14ac:dyDescent="0.15">
      <c r="A197" s="4">
        <v>1117</v>
      </c>
      <c r="B197" s="8" t="str">
        <f>IF(ISNA(IF($B$45=3,IF(VLOOKUP(A197,Calendar!$A$3:$G$368,7,FALSE)="S", "", VLOOKUP(A197,Calendar!$A$3:$G$368,7,FALSE)),IF(VLOOKUP(A197,Calendar!$A$3:$G$368,4,FALSE)="S", "", VLOOKUP(A197,Calendar!$A$3:$G$368,4,FALSE)))),"",IF($B$45=3,IF(VLOOKUP(A197,Calendar!$A$3:$G$368,7,FALSE)="S", "", VLOOKUP(A197,Calendar!$A$3:$G$368,7,FALSE)),IF(VLOOKUP(A197,Calendar!$A$3:$G$368,4,FALSE)="S", "", VLOOKUP(A197,Calendar!$A$3:$G$368,4,FALSE))))</f>
        <v>F</v>
      </c>
      <c r="C197" s="35">
        <f>IF($B$45=3,IF(B197="","",VLOOKUP(A197,Calendar!$A$3:$G$368,5,FALSE)),IF(B197="","",VLOOKUP(A197,Calendar!$A$3:$G$368,2,FALSE)))</f>
        <v>43056</v>
      </c>
      <c r="D197" s="107"/>
      <c r="E197" s="107"/>
      <c r="F197" s="108"/>
      <c r="G197" s="109"/>
      <c r="H197" s="112"/>
      <c r="I197" s="107"/>
      <c r="J197" s="108"/>
      <c r="K197" s="145"/>
      <c r="L197" s="145"/>
      <c r="M197" s="146"/>
      <c r="N197" s="110"/>
      <c r="O197" s="65">
        <f t="shared" si="29"/>
        <v>0</v>
      </c>
      <c r="P197" s="143">
        <f t="shared" si="30"/>
        <v>0</v>
      </c>
      <c r="Q197" s="65">
        <f t="shared" si="27"/>
        <v>0</v>
      </c>
      <c r="R197" s="120" t="str">
        <f>IF(G197="","",IF(COUNT(SEARCH({"Inservice","Prof","PD"},G197)),TRUE,FALSE))</f>
        <v/>
      </c>
      <c r="S197" s="120" t="str">
        <f>IF(G197="","",IF(COUNT(SEARCH({"Parent","Conference","PT"},G197)),TRUE,FALSE))</f>
        <v/>
      </c>
      <c r="T197" s="72">
        <f t="shared" si="28"/>
        <v>0</v>
      </c>
      <c r="U197" s="72" t="str">
        <f>IF(OR(G197="Last Attendance Day for Seniors",U196="x"),x,"")</f>
        <v/>
      </c>
    </row>
    <row r="198" spans="1:21" ht="15.75" customHeight="1" x14ac:dyDescent="0.15">
      <c r="A198" s="4">
        <v>1118</v>
      </c>
      <c r="B198" s="8" t="str">
        <f>IF(ISNA(IF($B$45=3,IF(VLOOKUP(A198,Calendar!$A$3:$G$368,7,FALSE)="S", "", VLOOKUP(A198,Calendar!$A$3:$G$368,7,FALSE)),IF(VLOOKUP(A198,Calendar!$A$3:$G$368,4,FALSE)="S", "", VLOOKUP(A198,Calendar!$A$3:$G$368,4,FALSE)))),"",IF($B$45=3,IF(VLOOKUP(A198,Calendar!$A$3:$G$368,7,FALSE)="S", "", VLOOKUP(A198,Calendar!$A$3:$G$368,7,FALSE)),IF(VLOOKUP(A198,Calendar!$A$3:$G$368,4,FALSE)="S", "", VLOOKUP(A198,Calendar!$A$3:$G$368,4,FALSE))))</f>
        <v/>
      </c>
      <c r="C198" s="35" t="str">
        <f>IF($B$45=3,IF(B198="","",VLOOKUP(A198,Calendar!$A$3:$G$368,5,FALSE)),IF(B198="","",VLOOKUP(A198,Calendar!$A$3:$G$368,2,FALSE)))</f>
        <v/>
      </c>
      <c r="D198" s="107"/>
      <c r="E198" s="107"/>
      <c r="F198" s="108"/>
      <c r="G198" s="109"/>
      <c r="H198" s="112"/>
      <c r="I198" s="107"/>
      <c r="J198" s="108"/>
      <c r="K198" s="145"/>
      <c r="L198" s="145"/>
      <c r="M198" s="146"/>
      <c r="N198" s="110"/>
      <c r="O198" s="65">
        <f t="shared" si="29"/>
        <v>0</v>
      </c>
      <c r="P198" s="143">
        <f t="shared" si="30"/>
        <v>0</v>
      </c>
      <c r="Q198" s="65">
        <f t="shared" si="27"/>
        <v>0</v>
      </c>
      <c r="R198" s="120" t="str">
        <f>IF(G198="","",IF(COUNT(SEARCH({"Inservice","Prof","PD"},G198)),TRUE,FALSE))</f>
        <v/>
      </c>
      <c r="S198" s="120" t="str">
        <f>IF(G198="","",IF(COUNT(SEARCH({"Parent","Conference","PT"},G198)),TRUE,FALSE))</f>
        <v/>
      </c>
      <c r="T198" s="72">
        <f t="shared" si="28"/>
        <v>0</v>
      </c>
      <c r="U198" s="72" t="str">
        <f>IF(OR(G198="Last Attendance Day for Seniors",U197="x"),x,"")</f>
        <v/>
      </c>
    </row>
    <row r="199" spans="1:21" ht="15.75" customHeight="1" x14ac:dyDescent="0.15">
      <c r="A199" s="4">
        <v>1119</v>
      </c>
      <c r="B199" s="8" t="str">
        <f>IF(ISNA(IF($B$45=3,IF(VLOOKUP(A199,Calendar!$A$3:$G$368,7,FALSE)="S", "", VLOOKUP(A199,Calendar!$A$3:$G$368,7,FALSE)),IF(VLOOKUP(A199,Calendar!$A$3:$G$368,4,FALSE)="S", "", VLOOKUP(A199,Calendar!$A$3:$G$368,4,FALSE)))),"",IF($B$45=3,IF(VLOOKUP(A199,Calendar!$A$3:$G$368,7,FALSE)="S", "", VLOOKUP(A199,Calendar!$A$3:$G$368,7,FALSE)),IF(VLOOKUP(A199,Calendar!$A$3:$G$368,4,FALSE)="S", "", VLOOKUP(A199,Calendar!$A$3:$G$368,4,FALSE))))</f>
        <v/>
      </c>
      <c r="C199" s="35" t="str">
        <f>IF($B$45=3,IF(B199="","",VLOOKUP(A199,Calendar!$A$3:$G$368,5,FALSE)),IF(B199="","",VLOOKUP(A199,Calendar!$A$3:$G$368,2,FALSE)))</f>
        <v/>
      </c>
      <c r="D199" s="107"/>
      <c r="E199" s="107"/>
      <c r="F199" s="108"/>
      <c r="G199" s="109"/>
      <c r="H199" s="112"/>
      <c r="I199" s="107"/>
      <c r="J199" s="108"/>
      <c r="K199" s="145"/>
      <c r="L199" s="145"/>
      <c r="M199" s="146"/>
      <c r="N199" s="110"/>
      <c r="O199" s="65">
        <f t="shared" si="29"/>
        <v>0</v>
      </c>
      <c r="P199" s="143">
        <f t="shared" si="30"/>
        <v>0</v>
      </c>
      <c r="Q199" s="65">
        <f t="shared" si="27"/>
        <v>0</v>
      </c>
      <c r="R199" s="120" t="str">
        <f>IF(G199="","",IF(COUNT(SEARCH({"Inservice","Prof","PD"},G199)),TRUE,FALSE))</f>
        <v/>
      </c>
      <c r="S199" s="120" t="str">
        <f>IF(G199="","",IF(COUNT(SEARCH({"Parent","Conference","PT"},G199)),TRUE,FALSE))</f>
        <v/>
      </c>
      <c r="T199" s="72">
        <f t="shared" si="28"/>
        <v>0</v>
      </c>
      <c r="U199" s="72" t="str">
        <f>IF(OR(G199="Last Attendance Day for Seniors",U198="x"),x,"")</f>
        <v/>
      </c>
    </row>
    <row r="200" spans="1:21" ht="15.75" customHeight="1" x14ac:dyDescent="0.15">
      <c r="A200" s="4">
        <v>1120</v>
      </c>
      <c r="B200" s="8" t="str">
        <f>IF(ISNA(IF($B$45=3,IF(VLOOKUP(A200,Calendar!$A$3:$G$368,7,FALSE)="S", "", VLOOKUP(A200,Calendar!$A$3:$G$368,7,FALSE)),IF(VLOOKUP(A200,Calendar!$A$3:$G$368,4,FALSE)="S", "", VLOOKUP(A200,Calendar!$A$3:$G$368,4,FALSE)))),"",IF($B$45=3,IF(VLOOKUP(A200,Calendar!$A$3:$G$368,7,FALSE)="S", "", VLOOKUP(A200,Calendar!$A$3:$G$368,7,FALSE)),IF(VLOOKUP(A200,Calendar!$A$3:$G$368,4,FALSE)="S", "", VLOOKUP(A200,Calendar!$A$3:$G$368,4,FALSE))))</f>
        <v>M</v>
      </c>
      <c r="C200" s="35">
        <f>IF($B$45=3,IF(B200="","",VLOOKUP(A200,Calendar!$A$3:$G$368,5,FALSE)),IF(B200="","",VLOOKUP(A200,Calendar!$A$3:$G$368,2,FALSE)))</f>
        <v>43059</v>
      </c>
      <c r="D200" s="107"/>
      <c r="E200" s="107"/>
      <c r="F200" s="108"/>
      <c r="G200" s="109"/>
      <c r="H200" s="112"/>
      <c r="I200" s="107"/>
      <c r="J200" s="108"/>
      <c r="K200" s="145"/>
      <c r="L200" s="145"/>
      <c r="M200" s="146"/>
      <c r="N200" s="110"/>
      <c r="O200" s="65">
        <f t="shared" si="29"/>
        <v>0</v>
      </c>
      <c r="P200" s="143">
        <f t="shared" si="30"/>
        <v>0</v>
      </c>
      <c r="Q200" s="65">
        <f t="shared" si="27"/>
        <v>0</v>
      </c>
      <c r="R200" s="120" t="str">
        <f>IF(G200="","",IF(COUNT(SEARCH({"Inservice","Prof","PD"},G200)),TRUE,FALSE))</f>
        <v/>
      </c>
      <c r="S200" s="120" t="str">
        <f>IF(G200="","",IF(COUNT(SEARCH({"Parent","Conference","PT"},G200)),TRUE,FALSE))</f>
        <v/>
      </c>
      <c r="T200" s="72">
        <f t="shared" si="28"/>
        <v>0</v>
      </c>
      <c r="U200" s="72" t="str">
        <f>IF(OR(G200="Last Attendance Day for Seniors",U199="x"),x,"")</f>
        <v/>
      </c>
    </row>
    <row r="201" spans="1:21" ht="15.75" customHeight="1" x14ac:dyDescent="0.15">
      <c r="A201" s="4">
        <v>1121</v>
      </c>
      <c r="B201" s="8" t="str">
        <f>IF(ISNA(IF($B$45=3,IF(VLOOKUP(A201,Calendar!$A$3:$G$368,7,FALSE)="S", "", VLOOKUP(A201,Calendar!$A$3:$G$368,7,FALSE)),IF(VLOOKUP(A201,Calendar!$A$3:$G$368,4,FALSE)="S", "", VLOOKUP(A201,Calendar!$A$3:$G$368,4,FALSE)))),"",IF($B$45=3,IF(VLOOKUP(A201,Calendar!$A$3:$G$368,7,FALSE)="S", "", VLOOKUP(A201,Calendar!$A$3:$G$368,7,FALSE)),IF(VLOOKUP(A201,Calendar!$A$3:$G$368,4,FALSE)="S", "", VLOOKUP(A201,Calendar!$A$3:$G$368,4,FALSE))))</f>
        <v>T</v>
      </c>
      <c r="C201" s="35">
        <f>IF($B$45=3,IF(B201="","",VLOOKUP(A201,Calendar!$A$3:$G$368,5,FALSE)),IF(B201="","",VLOOKUP(A201,Calendar!$A$3:$G$368,2,FALSE)))</f>
        <v>43060</v>
      </c>
      <c r="D201" s="112"/>
      <c r="E201" s="107"/>
      <c r="F201" s="108"/>
      <c r="G201" s="109"/>
      <c r="H201" s="112"/>
      <c r="I201" s="107"/>
      <c r="J201" s="108"/>
      <c r="K201" s="145"/>
      <c r="L201" s="145"/>
      <c r="M201" s="146"/>
      <c r="N201" s="110"/>
      <c r="O201" s="65">
        <f t="shared" si="29"/>
        <v>0</v>
      </c>
      <c r="P201" s="143">
        <f t="shared" si="30"/>
        <v>0</v>
      </c>
      <c r="Q201" s="65">
        <f t="shared" si="27"/>
        <v>0</v>
      </c>
      <c r="R201" s="120" t="str">
        <f>IF(G201="","",IF(COUNT(SEARCH({"Inservice","Prof","PD"},G201)),TRUE,FALSE))</f>
        <v/>
      </c>
      <c r="S201" s="120" t="str">
        <f>IF(G201="","",IF(COUNT(SEARCH({"Parent","Conference","PT"},G201)),TRUE,FALSE))</f>
        <v/>
      </c>
      <c r="T201" s="72">
        <f t="shared" si="28"/>
        <v>0</v>
      </c>
      <c r="U201" s="72" t="str">
        <f>IF(OR(G201="Last Attendance Day for Seniors",U200="x"),x,"")</f>
        <v/>
      </c>
    </row>
    <row r="202" spans="1:21" ht="15.75" customHeight="1" x14ac:dyDescent="0.15">
      <c r="A202" s="4">
        <v>1122</v>
      </c>
      <c r="B202" s="8" t="str">
        <f>IF(ISNA(IF($B$45=3,IF(VLOOKUP(A202,Calendar!$A$3:$G$368,7,FALSE)="S", "", VLOOKUP(A202,Calendar!$A$3:$G$368,7,FALSE)),IF(VLOOKUP(A202,Calendar!$A$3:$G$368,4,FALSE)="S", "", VLOOKUP(A202,Calendar!$A$3:$G$368,4,FALSE)))),"",IF($B$45=3,IF(VLOOKUP(A202,Calendar!$A$3:$G$368,7,FALSE)="S", "", VLOOKUP(A202,Calendar!$A$3:$G$368,7,FALSE)),IF(VLOOKUP(A202,Calendar!$A$3:$G$368,4,FALSE)="S", "", VLOOKUP(A202,Calendar!$A$3:$G$368,4,FALSE))))</f>
        <v>W</v>
      </c>
      <c r="C202" s="35">
        <f>IF($B$45=3,IF(B202="","",VLOOKUP(A202,Calendar!$A$3:$G$368,5,FALSE)),IF(B202="","",VLOOKUP(A202,Calendar!$A$3:$G$368,2,FALSE)))</f>
        <v>43061</v>
      </c>
      <c r="D202" s="112"/>
      <c r="E202" s="107"/>
      <c r="F202" s="108"/>
      <c r="G202" s="109"/>
      <c r="H202" s="112"/>
      <c r="I202" s="107"/>
      <c r="J202" s="108"/>
      <c r="K202" s="147"/>
      <c r="L202" s="147"/>
      <c r="M202" s="148"/>
      <c r="N202" s="113"/>
      <c r="O202" s="65">
        <f t="shared" si="29"/>
        <v>0</v>
      </c>
      <c r="P202" s="143">
        <f t="shared" si="30"/>
        <v>0</v>
      </c>
      <c r="Q202" s="65">
        <f t="shared" si="27"/>
        <v>0</v>
      </c>
      <c r="R202" s="120" t="str">
        <f>IF(G202="","",IF(COUNT(SEARCH({"Inservice","Prof","PD"},G202)),TRUE,FALSE))</f>
        <v/>
      </c>
      <c r="S202" s="120" t="str">
        <f>IF(G202="","",IF(COUNT(SEARCH({"Parent","Conference","PT"},G202)),TRUE,FALSE))</f>
        <v/>
      </c>
      <c r="T202" s="72">
        <f t="shared" si="28"/>
        <v>0</v>
      </c>
      <c r="U202" s="72" t="str">
        <f>IF(OR(G202="Last Attendance Day for Seniors",U201="x"),x,"")</f>
        <v/>
      </c>
    </row>
    <row r="203" spans="1:21" ht="15.75" customHeight="1" x14ac:dyDescent="0.15">
      <c r="A203" s="4">
        <v>1123</v>
      </c>
      <c r="B203" s="8" t="str">
        <f>IF(ISNA(IF($B$45=3,IF(VLOOKUP(A203,Calendar!$A$3:$G$368,7,FALSE)="S", "", VLOOKUP(A203,Calendar!$A$3:$G$368,7,FALSE)),IF(VLOOKUP(A203,Calendar!$A$3:$G$368,4,FALSE)="S", "", VLOOKUP(A203,Calendar!$A$3:$G$368,4,FALSE)))),"",IF($B$45=3,IF(VLOOKUP(A203,Calendar!$A$3:$G$368,7,FALSE)="S", "", VLOOKUP(A203,Calendar!$A$3:$G$368,7,FALSE)),IF(VLOOKUP(A203,Calendar!$A$3:$G$368,4,FALSE)="S", "", VLOOKUP(A203,Calendar!$A$3:$G$368,4,FALSE))))</f>
        <v>R</v>
      </c>
      <c r="C203" s="35">
        <f>IF($B$45=3,IF(B203="","",VLOOKUP(A203,Calendar!$A$3:$G$368,5,FALSE)),IF(B203="","",VLOOKUP(A203,Calendar!$A$3:$G$368,2,FALSE)))</f>
        <v>43062</v>
      </c>
      <c r="D203" s="107"/>
      <c r="E203" s="107"/>
      <c r="F203" s="108"/>
      <c r="G203" s="109"/>
      <c r="H203" s="112"/>
      <c r="I203" s="107"/>
      <c r="J203" s="108"/>
      <c r="K203" s="145"/>
      <c r="L203" s="145"/>
      <c r="M203" s="146"/>
      <c r="N203" s="110"/>
      <c r="O203" s="65">
        <f t="shared" si="29"/>
        <v>0</v>
      </c>
      <c r="P203" s="143">
        <f t="shared" si="30"/>
        <v>0</v>
      </c>
      <c r="Q203" s="65">
        <f t="shared" si="27"/>
        <v>0</v>
      </c>
      <c r="R203" s="120" t="str">
        <f>IF(G203="","",IF(COUNT(SEARCH({"Inservice","Prof","PD"},G203)),TRUE,FALSE))</f>
        <v/>
      </c>
      <c r="S203" s="120" t="str">
        <f>IF(G203="","",IF(COUNT(SEARCH({"Parent","Conference","PT"},G203)),TRUE,FALSE))</f>
        <v/>
      </c>
      <c r="T203" s="72">
        <f t="shared" si="28"/>
        <v>0</v>
      </c>
      <c r="U203" s="72" t="str">
        <f>IF(OR(G203="Last Attendance Day for Seniors",U202="x"),x,"")</f>
        <v/>
      </c>
    </row>
    <row r="204" spans="1:21" ht="15.75" customHeight="1" x14ac:dyDescent="0.15">
      <c r="A204" s="4">
        <v>1124</v>
      </c>
      <c r="B204" s="8" t="str">
        <f>IF(ISNA(IF($B$45=3,IF(VLOOKUP(A204,Calendar!$A$3:$G$368,7,FALSE)="S", "", VLOOKUP(A204,Calendar!$A$3:$G$368,7,FALSE)),IF(VLOOKUP(A204,Calendar!$A$3:$G$368,4,FALSE)="S", "", VLOOKUP(A204,Calendar!$A$3:$G$368,4,FALSE)))),"",IF($B$45=3,IF(VLOOKUP(A204,Calendar!$A$3:$G$368,7,FALSE)="S", "", VLOOKUP(A204,Calendar!$A$3:$G$368,7,FALSE)),IF(VLOOKUP(A204,Calendar!$A$3:$G$368,4,FALSE)="S", "", VLOOKUP(A204,Calendar!$A$3:$G$368,4,FALSE))))</f>
        <v>F</v>
      </c>
      <c r="C204" s="35">
        <f>IF($B$45=3,IF(B204="","",VLOOKUP(A204,Calendar!$A$3:$G$368,5,FALSE)),IF(B204="","",VLOOKUP(A204,Calendar!$A$3:$G$368,2,FALSE)))</f>
        <v>43063</v>
      </c>
      <c r="D204" s="107"/>
      <c r="E204" s="107"/>
      <c r="F204" s="108"/>
      <c r="G204" s="109"/>
      <c r="H204" s="112"/>
      <c r="I204" s="107"/>
      <c r="J204" s="108"/>
      <c r="K204" s="145"/>
      <c r="L204" s="145"/>
      <c r="M204" s="146"/>
      <c r="N204" s="110"/>
      <c r="O204" s="65">
        <f t="shared" si="29"/>
        <v>0</v>
      </c>
      <c r="P204" s="143">
        <f t="shared" si="30"/>
        <v>0</v>
      </c>
      <c r="Q204" s="65">
        <f t="shared" si="27"/>
        <v>0</v>
      </c>
      <c r="R204" s="120" t="str">
        <f>IF(G204="","",IF(COUNT(SEARCH({"Inservice","Prof","PD"},G204)),TRUE,FALSE))</f>
        <v/>
      </c>
      <c r="S204" s="120" t="str">
        <f>IF(G204="","",IF(COUNT(SEARCH({"Parent","Conference","PT"},G204)),TRUE,FALSE))</f>
        <v/>
      </c>
      <c r="T204" s="72">
        <f t="shared" si="28"/>
        <v>0</v>
      </c>
      <c r="U204" s="72" t="str">
        <f>IF(OR(G204="Last Attendance Day for Seniors",U203="x"),x,"")</f>
        <v/>
      </c>
    </row>
    <row r="205" spans="1:21" ht="15.75" customHeight="1" x14ac:dyDescent="0.15">
      <c r="A205" s="4">
        <v>1125</v>
      </c>
      <c r="B205" s="8" t="str">
        <f>IF(ISNA(IF($B$45=3,IF(VLOOKUP(A205,Calendar!$A$3:$G$368,7,FALSE)="S", "", VLOOKUP(A205,Calendar!$A$3:$G$368,7,FALSE)),IF(VLOOKUP(A205,Calendar!$A$3:$G$368,4,FALSE)="S", "", VLOOKUP(A205,Calendar!$A$3:$G$368,4,FALSE)))),"",IF($B$45=3,IF(VLOOKUP(A205,Calendar!$A$3:$G$368,7,FALSE)="S", "", VLOOKUP(A205,Calendar!$A$3:$G$368,7,FALSE)),IF(VLOOKUP(A205,Calendar!$A$3:$G$368,4,FALSE)="S", "", VLOOKUP(A205,Calendar!$A$3:$G$368,4,FALSE))))</f>
        <v/>
      </c>
      <c r="C205" s="35" t="str">
        <f>IF($B$45=3,IF(B205="","",VLOOKUP(A205,Calendar!$A$3:$G$368,5,FALSE)),IF(B205="","",VLOOKUP(A205,Calendar!$A$3:$G$368,2,FALSE)))</f>
        <v/>
      </c>
      <c r="D205" s="107"/>
      <c r="E205" s="107"/>
      <c r="F205" s="108"/>
      <c r="G205" s="109"/>
      <c r="H205" s="107"/>
      <c r="I205" s="107"/>
      <c r="J205" s="108"/>
      <c r="K205" s="145"/>
      <c r="L205" s="145"/>
      <c r="M205" s="146"/>
      <c r="N205" s="110"/>
      <c r="O205" s="65">
        <f t="shared" si="29"/>
        <v>0</v>
      </c>
      <c r="P205" s="143">
        <f t="shared" si="30"/>
        <v>0</v>
      </c>
      <c r="Q205" s="65">
        <f t="shared" si="27"/>
        <v>0</v>
      </c>
      <c r="R205" s="120" t="str">
        <f>IF(G205="","",IF(COUNT(SEARCH({"Inservice","Prof","PD"},G205)),TRUE,FALSE))</f>
        <v/>
      </c>
      <c r="S205" s="120" t="str">
        <f>IF(G205="","",IF(COUNT(SEARCH({"Parent","Conference","PT"},G205)),TRUE,FALSE))</f>
        <v/>
      </c>
      <c r="T205" s="72">
        <f t="shared" si="28"/>
        <v>0</v>
      </c>
      <c r="U205" s="72" t="str">
        <f>IF(OR(G205="Last Attendance Day for Seniors",U204="x"),x,"")</f>
        <v/>
      </c>
    </row>
    <row r="206" spans="1:21" ht="15.75" customHeight="1" x14ac:dyDescent="0.15">
      <c r="A206" s="4">
        <v>1126</v>
      </c>
      <c r="B206" s="8" t="str">
        <f>IF(ISNA(IF($B$45=3,IF(VLOOKUP(A206,Calendar!$A$3:$G$368,7,FALSE)="S", "", VLOOKUP(A206,Calendar!$A$3:$G$368,7,FALSE)),IF(VLOOKUP(A206,Calendar!$A$3:$G$368,4,FALSE)="S", "", VLOOKUP(A206,Calendar!$A$3:$G$368,4,FALSE)))),"",IF($B$45=3,IF(VLOOKUP(A206,Calendar!$A$3:$G$368,7,FALSE)="S", "", VLOOKUP(A206,Calendar!$A$3:$G$368,7,FALSE)),IF(VLOOKUP(A206,Calendar!$A$3:$G$368,4,FALSE)="S", "", VLOOKUP(A206,Calendar!$A$3:$G$368,4,FALSE))))</f>
        <v/>
      </c>
      <c r="C206" s="35" t="str">
        <f>IF($B$45=3,IF(B206="","",VLOOKUP(A206,Calendar!$A$3:$G$368,5,FALSE)),IF(B206="","",VLOOKUP(A206,Calendar!$A$3:$G$368,2,FALSE)))</f>
        <v/>
      </c>
      <c r="D206" s="107"/>
      <c r="E206" s="107"/>
      <c r="F206" s="108"/>
      <c r="G206" s="109"/>
      <c r="H206" s="107"/>
      <c r="I206" s="107"/>
      <c r="J206" s="108"/>
      <c r="K206" s="145"/>
      <c r="L206" s="145"/>
      <c r="M206" s="146"/>
      <c r="N206" s="110"/>
      <c r="O206" s="65">
        <f t="shared" si="29"/>
        <v>0</v>
      </c>
      <c r="P206" s="143">
        <f t="shared" si="30"/>
        <v>0</v>
      </c>
      <c r="Q206" s="65">
        <f t="shared" si="27"/>
        <v>0</v>
      </c>
      <c r="R206" s="120" t="str">
        <f>IF(G206="","",IF(COUNT(SEARCH({"Inservice","Prof","PD"},G206)),TRUE,FALSE))</f>
        <v/>
      </c>
      <c r="S206" s="120" t="str">
        <f>IF(G206="","",IF(COUNT(SEARCH({"Parent","Conference","PT"},G206)),TRUE,FALSE))</f>
        <v/>
      </c>
      <c r="T206" s="72">
        <f t="shared" si="28"/>
        <v>0</v>
      </c>
      <c r="U206" s="72" t="str">
        <f>IF(OR(G206="Last Attendance Day for Seniors",U205="x"),x,"")</f>
        <v/>
      </c>
    </row>
    <row r="207" spans="1:21" ht="15.75" customHeight="1" x14ac:dyDescent="0.15">
      <c r="A207" s="4">
        <v>1127</v>
      </c>
      <c r="B207" s="8" t="str">
        <f>IF(ISNA(IF($B$45=3,IF(VLOOKUP(A207,Calendar!$A$3:$G$368,7,FALSE)="S", "", VLOOKUP(A207,Calendar!$A$3:$G$368,7,FALSE)),IF(VLOOKUP(A207,Calendar!$A$3:$G$368,4,FALSE)="S", "", VLOOKUP(A207,Calendar!$A$3:$G$368,4,FALSE)))),"",IF($B$45=3,IF(VLOOKUP(A207,Calendar!$A$3:$G$368,7,FALSE)="S", "", VLOOKUP(A207,Calendar!$A$3:$G$368,7,FALSE)),IF(VLOOKUP(A207,Calendar!$A$3:$G$368,4,FALSE)="S", "", VLOOKUP(A207,Calendar!$A$3:$G$368,4,FALSE))))</f>
        <v>M</v>
      </c>
      <c r="C207" s="35">
        <f>IF($B$45=3,IF(B207="","",VLOOKUP(A207,Calendar!$A$3:$G$368,5,FALSE)),IF(B207="","",VLOOKUP(A207,Calendar!$A$3:$G$368,2,FALSE)))</f>
        <v>43066</v>
      </c>
      <c r="D207" s="107"/>
      <c r="E207" s="107"/>
      <c r="F207" s="108"/>
      <c r="G207" s="109"/>
      <c r="H207" s="107"/>
      <c r="I207" s="107"/>
      <c r="J207" s="108"/>
      <c r="K207" s="145"/>
      <c r="L207" s="145"/>
      <c r="M207" s="146"/>
      <c r="N207" s="110"/>
      <c r="O207" s="65">
        <f t="shared" si="29"/>
        <v>0</v>
      </c>
      <c r="P207" s="143">
        <f t="shared" si="30"/>
        <v>0</v>
      </c>
      <c r="Q207" s="65">
        <f t="shared" si="27"/>
        <v>0</v>
      </c>
      <c r="R207" s="120" t="str">
        <f>IF(G207="","",IF(COUNT(SEARCH({"Inservice","Prof","PD"},G207)),TRUE,FALSE))</f>
        <v/>
      </c>
      <c r="S207" s="120" t="str">
        <f>IF(G207="","",IF(COUNT(SEARCH({"Parent","Conference","PT"},G207)),TRUE,FALSE))</f>
        <v/>
      </c>
      <c r="T207" s="72">
        <f t="shared" si="28"/>
        <v>0</v>
      </c>
      <c r="U207" s="72" t="str">
        <f>IF(OR(G207="Last Attendance Day for Seniors",U206="x"),x,"")</f>
        <v/>
      </c>
    </row>
    <row r="208" spans="1:21" ht="15.75" customHeight="1" x14ac:dyDescent="0.15">
      <c r="A208" s="4">
        <v>1128</v>
      </c>
      <c r="B208" s="8" t="str">
        <f>IF(ISNA(IF($B$45=3,IF(VLOOKUP(A208,Calendar!$A$3:$G$368,7,FALSE)="S", "", VLOOKUP(A208,Calendar!$A$3:$G$368,7,FALSE)),IF(VLOOKUP(A208,Calendar!$A$3:$G$368,4,FALSE)="S", "", VLOOKUP(A208,Calendar!$A$3:$G$368,4,FALSE)))),"",IF($B$45=3,IF(VLOOKUP(A208,Calendar!$A$3:$G$368,7,FALSE)="S", "", VLOOKUP(A208,Calendar!$A$3:$G$368,7,FALSE)),IF(VLOOKUP(A208,Calendar!$A$3:$G$368,4,FALSE)="S", "", VLOOKUP(A208,Calendar!$A$3:$G$368,4,FALSE))))</f>
        <v>T</v>
      </c>
      <c r="C208" s="35">
        <f>IF($B$45=3,IF(B208="","",VLOOKUP(A208,Calendar!$A$3:$G$368,5,FALSE)),IF(B208="","",VLOOKUP(A208,Calendar!$A$3:$G$368,2,FALSE)))</f>
        <v>43067</v>
      </c>
      <c r="D208" s="107"/>
      <c r="E208" s="107"/>
      <c r="F208" s="108"/>
      <c r="G208" s="109"/>
      <c r="H208" s="107"/>
      <c r="I208" s="107"/>
      <c r="J208" s="108"/>
      <c r="K208" s="145"/>
      <c r="L208" s="145"/>
      <c r="M208" s="146"/>
      <c r="N208" s="110"/>
      <c r="O208" s="65">
        <f t="shared" si="29"/>
        <v>0</v>
      </c>
      <c r="P208" s="143">
        <f t="shared" si="30"/>
        <v>0</v>
      </c>
      <c r="Q208" s="65">
        <f t="shared" si="27"/>
        <v>0</v>
      </c>
      <c r="R208" s="120" t="str">
        <f>IF(G208="","",IF(COUNT(SEARCH({"Inservice","Prof","PD"},G208)),TRUE,FALSE))</f>
        <v/>
      </c>
      <c r="S208" s="120" t="str">
        <f>IF(G208="","",IF(COUNT(SEARCH({"Parent","Conference","PT"},G208)),TRUE,FALSE))</f>
        <v/>
      </c>
      <c r="T208" s="72">
        <f t="shared" si="28"/>
        <v>0</v>
      </c>
      <c r="U208" s="72" t="str">
        <f>IF(OR(G208="Last Attendance Day for Seniors",U207="x"),x,"")</f>
        <v/>
      </c>
    </row>
    <row r="209" spans="1:23" ht="15.75" customHeight="1" x14ac:dyDescent="0.15">
      <c r="A209" s="4">
        <v>1129</v>
      </c>
      <c r="B209" s="8" t="str">
        <f>IF(ISNA(IF($B$45=3,IF(VLOOKUP(A209,Calendar!$A$3:$G$368,7,FALSE)="S", "", VLOOKUP(A209,Calendar!$A$3:$G$368,7,FALSE)),IF(VLOOKUP(A209,Calendar!$A$3:$G$368,4,FALSE)="S", "", VLOOKUP(A209,Calendar!$A$3:$G$368,4,FALSE)))),"",IF($B$45=3,IF(VLOOKUP(A209,Calendar!$A$3:$G$368,7,FALSE)="S", "", VLOOKUP(A209,Calendar!$A$3:$G$368,7,FALSE)),IF(VLOOKUP(A209,Calendar!$A$3:$G$368,4,FALSE)="S", "", VLOOKUP(A209,Calendar!$A$3:$G$368,4,FALSE))))</f>
        <v>W</v>
      </c>
      <c r="C209" s="35">
        <f>IF($B$45=3,IF(B209="","",VLOOKUP(A209,Calendar!$A$3:$G$368,5,FALSE)),IF(B209="","",VLOOKUP(A209,Calendar!$A$3:$G$368,2,FALSE)))</f>
        <v>43068</v>
      </c>
      <c r="D209" s="107"/>
      <c r="E209" s="107"/>
      <c r="F209" s="108"/>
      <c r="G209" s="109"/>
      <c r="H209" s="107"/>
      <c r="I209" s="107"/>
      <c r="J209" s="108"/>
      <c r="K209" s="145"/>
      <c r="L209" s="145"/>
      <c r="M209" s="146"/>
      <c r="N209" s="110"/>
      <c r="O209" s="65">
        <f t="shared" si="29"/>
        <v>0</v>
      </c>
      <c r="P209" s="143">
        <f t="shared" si="30"/>
        <v>0</v>
      </c>
      <c r="Q209" s="65">
        <f t="shared" si="27"/>
        <v>0</v>
      </c>
      <c r="R209" s="120" t="str">
        <f>IF(G209="","",IF(COUNT(SEARCH({"Inservice","Prof","PD"},G209)),TRUE,FALSE))</f>
        <v/>
      </c>
      <c r="S209" s="120" t="str">
        <f>IF(G209="","",IF(COUNT(SEARCH({"Parent","Conference","PT"},G209)),TRUE,FALSE))</f>
        <v/>
      </c>
      <c r="T209" s="72">
        <f t="shared" si="28"/>
        <v>0</v>
      </c>
      <c r="U209" s="72" t="str">
        <f>IF(OR(G209="Last Attendance Day for Seniors",U208="x"),x,"")</f>
        <v/>
      </c>
    </row>
    <row r="210" spans="1:23" ht="15.75" customHeight="1" x14ac:dyDescent="0.15">
      <c r="A210" s="4">
        <v>1130</v>
      </c>
      <c r="B210" s="8" t="str">
        <f>IF(ISNA(IF($B$45=3,IF(VLOOKUP(A210,Calendar!$A$3:$G$368,7,FALSE)="S", "", VLOOKUP(A210,Calendar!$A$3:$G$368,7,FALSE)),IF(VLOOKUP(A210,Calendar!$A$3:$G$368,4,FALSE)="S", "", VLOOKUP(A210,Calendar!$A$3:$G$368,4,FALSE)))),"",IF($B$45=3,IF(VLOOKUP(A210,Calendar!$A$3:$G$368,7,FALSE)="S", "", VLOOKUP(A210,Calendar!$A$3:$G$368,7,FALSE)),IF(VLOOKUP(A210,Calendar!$A$3:$G$368,4,FALSE)="S", "", VLOOKUP(A210,Calendar!$A$3:$G$368,4,FALSE))))</f>
        <v>R</v>
      </c>
      <c r="C210" s="35">
        <f>IF($B$45=3,IF(B210="","",VLOOKUP(A210,Calendar!$A$3:$G$368,5,FALSE)),IF(B210="","",VLOOKUP(A210,Calendar!$A$3:$G$368,2,FALSE)))</f>
        <v>43069</v>
      </c>
      <c r="D210" s="107"/>
      <c r="E210" s="107"/>
      <c r="F210" s="108"/>
      <c r="G210" s="109"/>
      <c r="H210" s="107"/>
      <c r="I210" s="107"/>
      <c r="J210" s="108"/>
      <c r="K210" s="145"/>
      <c r="L210" s="145"/>
      <c r="M210" s="146"/>
      <c r="N210" s="110"/>
      <c r="O210" s="65">
        <f t="shared" si="29"/>
        <v>0</v>
      </c>
      <c r="P210" s="143">
        <f t="shared" si="30"/>
        <v>0</v>
      </c>
      <c r="Q210" s="65">
        <f t="shared" si="27"/>
        <v>0</v>
      </c>
      <c r="R210" s="120" t="str">
        <f>IF(G210="","",IF(COUNT(SEARCH({"Inservice","Prof","PD"},G210)),TRUE,FALSE))</f>
        <v/>
      </c>
      <c r="S210" s="120" t="str">
        <f>IF(G210="","",IF(COUNT(SEARCH({"Parent","Conference","PT"},G210)),TRUE,FALSE))</f>
        <v/>
      </c>
      <c r="T210" s="72">
        <f t="shared" si="28"/>
        <v>0</v>
      </c>
      <c r="U210" s="72" t="str">
        <f>IF(OR(G210="Last Attendance Day for Seniors",U209="x"),x,"")</f>
        <v/>
      </c>
    </row>
    <row r="211" spans="1:23" ht="15.75" customHeight="1" x14ac:dyDescent="0.15">
      <c r="A211" s="4">
        <v>1131</v>
      </c>
      <c r="B211" s="8" t="str">
        <f>IF(ISNA(IF($B$45=3,IF(VLOOKUP(A211,Calendar!$A$3:$G$368,7,FALSE)="S", "", VLOOKUP(A211,Calendar!$A$3:$G$368,7,FALSE)),IF(VLOOKUP(A211,Calendar!$A$3:$G$368,4,FALSE)="S", "", VLOOKUP(A211,Calendar!$A$3:$G$368,4,FALSE)))),"",IF($B$45=3,IF(VLOOKUP(A211,Calendar!$A$3:$G$368,7,FALSE)="S", "", VLOOKUP(A211,Calendar!$A$3:$G$368,7,FALSE)),IF(VLOOKUP(A211,Calendar!$A$3:$G$368,4,FALSE)="S", "", VLOOKUP(A211,Calendar!$A$3:$G$368,4,FALSE))))</f>
        <v/>
      </c>
      <c r="C211" s="35" t="str">
        <f>IF($B$45=3,IF(B211="","",VLOOKUP(A211,Calendar!$A$3:$G$368,5,FALSE)),IF(B211="","",VLOOKUP(A211,Calendar!$A$3:$G$368,2,FALSE)))</f>
        <v/>
      </c>
      <c r="D211" s="107"/>
      <c r="E211" s="107"/>
      <c r="F211" s="108"/>
      <c r="G211" s="109"/>
      <c r="H211" s="107"/>
      <c r="I211" s="107"/>
      <c r="J211" s="108"/>
      <c r="K211" s="145"/>
      <c r="L211" s="145"/>
      <c r="M211" s="146"/>
      <c r="N211" s="110"/>
      <c r="O211" s="65">
        <f t="shared" si="29"/>
        <v>0</v>
      </c>
      <c r="P211" s="143">
        <f t="shared" si="30"/>
        <v>0</v>
      </c>
      <c r="Q211" s="65">
        <f t="shared" si="27"/>
        <v>0</v>
      </c>
      <c r="R211" s="120" t="str">
        <f>IF(G211="","",IF(COUNT(SEARCH({"Inservice","Prof","PD"},G211)),TRUE,FALSE))</f>
        <v/>
      </c>
      <c r="S211" s="120" t="str">
        <f>IF(G211="","",IF(COUNT(SEARCH({"Parent","Conference","PT"},G211)),TRUE,FALSE))</f>
        <v/>
      </c>
      <c r="T211" s="72">
        <f t="shared" si="28"/>
        <v>0</v>
      </c>
      <c r="U211" s="72" t="str">
        <f>IF(OR(G211="Last Attendance Day for Seniors",U210="x"),x,"")</f>
        <v/>
      </c>
    </row>
    <row r="212" spans="1:23" ht="3" customHeight="1" x14ac:dyDescent="0.15">
      <c r="B212" s="24"/>
      <c r="C212" s="11"/>
      <c r="D212" s="12"/>
      <c r="E212" s="12"/>
      <c r="F212" s="13"/>
      <c r="G212" s="11"/>
      <c r="H212" s="12"/>
      <c r="I212" s="12"/>
      <c r="J212" s="12"/>
      <c r="K212" s="12"/>
      <c r="L212" s="12"/>
      <c r="M212" s="12"/>
      <c r="N212" s="13"/>
      <c r="O212" s="13"/>
      <c r="P212" s="13"/>
      <c r="Q212" s="11"/>
      <c r="R212" s="63"/>
      <c r="S212" s="63"/>
      <c r="T212" s="63"/>
      <c r="U212" s="63"/>
    </row>
    <row r="213" spans="1:23" ht="15.75" customHeight="1" x14ac:dyDescent="0.15">
      <c r="B213" s="25" t="s">
        <v>17</v>
      </c>
      <c r="C213" s="26"/>
      <c r="D213" s="27"/>
      <c r="E213" s="28">
        <f>COUNT(E181:E211)</f>
        <v>0</v>
      </c>
      <c r="F213" s="29"/>
      <c r="G213" s="30" t="s">
        <v>58</v>
      </c>
      <c r="H213" s="12"/>
      <c r="I213" s="12"/>
      <c r="J213" s="12"/>
      <c r="K213" s="12"/>
      <c r="L213" s="12"/>
      <c r="M213" s="12"/>
      <c r="N213" s="13"/>
      <c r="O213" s="66">
        <f>SUM(O181:O211)*0.5</f>
        <v>0</v>
      </c>
      <c r="P213" s="66">
        <f t="shared" ref="P213:Q213" si="31">SUM(P181:P211)</f>
        <v>0</v>
      </c>
      <c r="Q213" s="66">
        <f t="shared" si="31"/>
        <v>0</v>
      </c>
      <c r="R213" s="71"/>
      <c r="S213" s="71"/>
    </row>
    <row r="214" spans="1:23" s="19" customFormat="1" ht="15.75" customHeight="1" x14ac:dyDescent="0.15">
      <c r="B214" s="31" t="s">
        <v>46</v>
      </c>
      <c r="C214" s="31"/>
      <c r="D214" s="32"/>
      <c r="E214" s="32"/>
      <c r="F214" s="73">
        <f>COUNTIF(T181:T211,1)</f>
        <v>0</v>
      </c>
      <c r="G214" s="79" t="s">
        <v>18</v>
      </c>
      <c r="H214" s="76"/>
      <c r="I214" s="76"/>
      <c r="J214" s="76"/>
      <c r="K214" s="76"/>
      <c r="L214" s="76"/>
      <c r="M214" s="76"/>
      <c r="N214" s="77">
        <f>SUM(N181:N211)</f>
        <v>0</v>
      </c>
      <c r="O214" s="77">
        <f>O213*1440/60</f>
        <v>0</v>
      </c>
      <c r="P214" s="77">
        <f t="shared" ref="P214" si="32">P213*1440/60</f>
        <v>0</v>
      </c>
      <c r="Q214" s="77">
        <f t="shared" ref="Q214" si="33">Q213*1440/60</f>
        <v>0</v>
      </c>
      <c r="R214" s="1"/>
      <c r="S214" s="1"/>
      <c r="T214" s="56"/>
      <c r="U214" s="4"/>
      <c r="W214" s="4"/>
    </row>
    <row r="215" spans="1:23" ht="15.75" customHeight="1" x14ac:dyDescent="0.15">
      <c r="B215" s="8"/>
      <c r="C215" s="7"/>
      <c r="D215" s="14"/>
      <c r="E215" s="14"/>
      <c r="F215" s="15"/>
      <c r="G215" s="16"/>
      <c r="H215" s="14"/>
      <c r="I215" s="14"/>
      <c r="J215" s="14"/>
      <c r="K215" s="14"/>
      <c r="L215" s="14"/>
      <c r="M215" s="14"/>
      <c r="N215" s="15"/>
      <c r="O215" s="15"/>
      <c r="P215" s="15"/>
      <c r="Q215" s="7"/>
      <c r="T215" s="6"/>
    </row>
    <row r="216" spans="1:23" ht="15.75" customHeight="1" x14ac:dyDescent="0.2">
      <c r="B216" s="157" t="s">
        <v>0</v>
      </c>
      <c r="C216" s="158"/>
      <c r="D216" s="158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"/>
      <c r="S216" s="1"/>
      <c r="T216" s="6"/>
    </row>
    <row r="217" spans="1:23" ht="15.75" customHeight="1" x14ac:dyDescent="0.2">
      <c r="B217" s="157" t="str">
        <f>VLOOKUP(B45,Calendar!$O$11:$P$13,2,FALSE)</f>
        <v>Please Select</v>
      </c>
      <c r="C217" s="158"/>
      <c r="D217" s="158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"/>
      <c r="S217" s="1"/>
      <c r="T217" s="6"/>
    </row>
    <row r="218" spans="1:23" ht="15.75" customHeight="1" x14ac:dyDescent="0.15">
      <c r="B218" s="1"/>
      <c r="C218" s="1"/>
      <c r="D218" s="2"/>
      <c r="E218" s="2"/>
      <c r="F218" s="3"/>
      <c r="G218" s="1"/>
      <c r="P218" s="3"/>
      <c r="Q218" s="1"/>
      <c r="T218" s="6"/>
    </row>
    <row r="219" spans="1:23" ht="15.75" customHeight="1" x14ac:dyDescent="0.2">
      <c r="B219" s="19" t="s">
        <v>20</v>
      </c>
      <c r="D219" s="159" t="s">
        <v>23</v>
      </c>
      <c r="E219" s="160"/>
      <c r="N219" s="56" t="s">
        <v>66</v>
      </c>
      <c r="O219" s="161" t="str">
        <f>IF($O$47="","",$O$47)</f>
        <v/>
      </c>
      <c r="P219" s="162"/>
      <c r="Q219" s="162"/>
      <c r="T219" s="6"/>
    </row>
    <row r="220" spans="1:23" ht="15.75" customHeight="1" x14ac:dyDescent="0.15">
      <c r="R220" s="22"/>
      <c r="S220" s="22"/>
      <c r="T220" s="6"/>
    </row>
    <row r="221" spans="1:23" ht="23.25" x14ac:dyDescent="0.2">
      <c r="B221" s="58"/>
      <c r="C221" s="58"/>
      <c r="D221" s="152" t="s">
        <v>3</v>
      </c>
      <c r="E221" s="153"/>
      <c r="F221" s="59" t="s">
        <v>56</v>
      </c>
      <c r="G221" s="154" t="s">
        <v>53</v>
      </c>
      <c r="H221" s="155"/>
      <c r="I221" s="156"/>
      <c r="J221" s="131" t="s">
        <v>75</v>
      </c>
      <c r="K221" s="133" t="s">
        <v>4</v>
      </c>
      <c r="L221" s="134"/>
      <c r="M221" s="135" t="s">
        <v>75</v>
      </c>
      <c r="N221" s="59" t="s">
        <v>54</v>
      </c>
      <c r="O221" s="59" t="s">
        <v>4</v>
      </c>
      <c r="P221" s="59" t="s">
        <v>5</v>
      </c>
      <c r="Q221" s="60" t="s">
        <v>6</v>
      </c>
      <c r="R221" s="22"/>
      <c r="S221" s="22"/>
      <c r="T221" s="6"/>
    </row>
    <row r="222" spans="1:23" ht="15.75" customHeight="1" x14ac:dyDescent="0.15">
      <c r="B222" s="8" t="s">
        <v>7</v>
      </c>
      <c r="C222" s="8" t="s">
        <v>8</v>
      </c>
      <c r="D222" s="9" t="s">
        <v>9</v>
      </c>
      <c r="E222" s="9" t="s">
        <v>10</v>
      </c>
      <c r="F222" s="10" t="s">
        <v>55</v>
      </c>
      <c r="G222" s="8" t="s">
        <v>11</v>
      </c>
      <c r="H222" s="9" t="s">
        <v>9</v>
      </c>
      <c r="I222" s="9" t="s">
        <v>10</v>
      </c>
      <c r="J222" s="132" t="s">
        <v>55</v>
      </c>
      <c r="K222" s="136" t="s">
        <v>9</v>
      </c>
      <c r="L222" s="137" t="s">
        <v>10</v>
      </c>
      <c r="M222" s="138" t="s">
        <v>55</v>
      </c>
      <c r="N222" s="10" t="s">
        <v>12</v>
      </c>
      <c r="O222" s="10" t="s">
        <v>55</v>
      </c>
      <c r="P222" s="10" t="s">
        <v>55</v>
      </c>
      <c r="Q222" s="8" t="s">
        <v>55</v>
      </c>
    </row>
    <row r="223" spans="1:23" ht="3" customHeight="1" x14ac:dyDescent="0.15">
      <c r="B223" s="11"/>
      <c r="C223" s="11"/>
      <c r="D223" s="12"/>
      <c r="E223" s="12"/>
      <c r="F223" s="13"/>
      <c r="G223" s="11"/>
      <c r="H223" s="12"/>
      <c r="I223" s="12"/>
      <c r="J223" s="12"/>
      <c r="K223" s="12"/>
      <c r="L223" s="12"/>
      <c r="M223" s="12"/>
      <c r="N223" s="13"/>
      <c r="O223" s="13"/>
      <c r="P223" s="13"/>
      <c r="Q223" s="11"/>
      <c r="R223" s="63"/>
      <c r="S223" s="63"/>
      <c r="T223" s="63"/>
      <c r="U223" s="63"/>
    </row>
    <row r="224" spans="1:23" ht="15.75" customHeight="1" x14ac:dyDescent="0.15">
      <c r="A224" s="4">
        <v>1201</v>
      </c>
      <c r="B224" s="8" t="str">
        <f>IF(ISNA(IF($B$45=3,IF(VLOOKUP(A224,Calendar!$A$3:$G$368,7,FALSE)="S", "", VLOOKUP(A224,Calendar!$A$3:$G$368,7,FALSE)),IF(VLOOKUP(A224,Calendar!$A$3:$G$368,4,FALSE)="S", "", VLOOKUP(A224,Calendar!$A$3:$G$368,4,FALSE)))),"",IF($B$45=3,IF(VLOOKUP(A224,Calendar!$A$3:$G$368,7,FALSE)="S", "", VLOOKUP(A224,Calendar!$A$3:$G$368,7,FALSE)),IF(VLOOKUP(A224,Calendar!$A$3:$G$368,4,FALSE)="S", "", VLOOKUP(A224,Calendar!$A$3:$G$368,4,FALSE))))</f>
        <v>F</v>
      </c>
      <c r="C224" s="35">
        <f>IF($B$45=3,IF(B224="","",VLOOKUP(A224,Calendar!$A$3:$G$368,5,FALSE)),IF(B224="","",VLOOKUP(A224,Calendar!$A$3:$G$368,2,FALSE)))</f>
        <v>43070</v>
      </c>
      <c r="D224" s="107"/>
      <c r="E224" s="107"/>
      <c r="F224" s="108"/>
      <c r="G224" s="109"/>
      <c r="H224" s="107"/>
      <c r="I224" s="107"/>
      <c r="J224" s="108"/>
      <c r="K224" s="145"/>
      <c r="L224" s="145"/>
      <c r="M224" s="146"/>
      <c r="N224" s="110"/>
      <c r="O224" s="65">
        <f>IF(R224=FALSE, 0, IF(K224&gt;L224,(L224+0.5)-K224-(M224/1440),L224-K224-(M224/1440)))</f>
        <v>0</v>
      </c>
      <c r="P224" s="143">
        <f>IF(S224=FALSE, 0, IF(H224&gt;I224,(I224+0.5)-H224-(J224/1440),I224-H224-(J224/1440)))</f>
        <v>0</v>
      </c>
      <c r="Q224" s="65">
        <f t="shared" ref="Q224:Q254" si="34">IF(D224&gt;E224,(E224+0.5)-D224-(F224/1440),E224-D224-(F224/1440))</f>
        <v>0</v>
      </c>
      <c r="R224" s="120" t="str">
        <f>IF(G224="","",IF(COUNT(SEARCH({"Inservice","Prof","PD"},G224)),TRUE,FALSE))</f>
        <v/>
      </c>
      <c r="S224" s="120" t="str">
        <f>IF(G224="","",IF(COUNT(SEARCH({"Parent","Conference","PT"},G224)),TRUE,FALSE))</f>
        <v/>
      </c>
      <c r="T224" s="72">
        <f t="shared" ref="T224:T254" si="35">IF(OR(N224&lt;&gt;"",O224&lt;&gt;0,P224&lt;&gt;0,Q224&lt;&gt;0),1,0)</f>
        <v>0</v>
      </c>
      <c r="U224" s="72" t="str">
        <f>IF(OR(G224="Last Attendance Day for Seniors",U223="x"),x,"")</f>
        <v/>
      </c>
    </row>
    <row r="225" spans="1:23" ht="15.75" customHeight="1" x14ac:dyDescent="0.15">
      <c r="A225" s="4">
        <v>1202</v>
      </c>
      <c r="B225" s="8" t="str">
        <f>IF(ISNA(IF($B$45=3,IF(VLOOKUP(A225,Calendar!$A$3:$G$368,7,FALSE)="S", "", VLOOKUP(A225,Calendar!$A$3:$G$368,7,FALSE)),IF(VLOOKUP(A225,Calendar!$A$3:$G$368,4,FALSE)="S", "", VLOOKUP(A225,Calendar!$A$3:$G$368,4,FALSE)))),"",IF($B$45=3,IF(VLOOKUP(A225,Calendar!$A$3:$G$368,7,FALSE)="S", "", VLOOKUP(A225,Calendar!$A$3:$G$368,7,FALSE)),IF(VLOOKUP(A225,Calendar!$A$3:$G$368,4,FALSE)="S", "", VLOOKUP(A225,Calendar!$A$3:$G$368,4,FALSE))))</f>
        <v/>
      </c>
      <c r="C225" s="35" t="str">
        <f>IF($B$45=3,IF(B225="","",VLOOKUP(A225,Calendar!$A$3:$G$368,5,FALSE)),IF(B225="","",VLOOKUP(A225,Calendar!$A$3:$G$368,2,FALSE)))</f>
        <v/>
      </c>
      <c r="D225" s="107"/>
      <c r="E225" s="107"/>
      <c r="F225" s="108"/>
      <c r="G225" s="109"/>
      <c r="H225" s="107"/>
      <c r="I225" s="107"/>
      <c r="J225" s="108"/>
      <c r="K225" s="145"/>
      <c r="L225" s="145"/>
      <c r="M225" s="146"/>
      <c r="N225" s="110"/>
      <c r="O225" s="65">
        <f t="shared" ref="O225:O254" si="36">IF(R225=FALSE, 0, IF(K225&gt;L225,(L225+0.5)-K225-(M225/1440),L225-K225-(M225/1440)))</f>
        <v>0</v>
      </c>
      <c r="P225" s="143">
        <f t="shared" ref="P225:P254" si="37">IF(S225=FALSE, 0, IF(H225&gt;I225,(I225+0.5)-H225-(J225/1440),I225-H225-(J225/1440)))</f>
        <v>0</v>
      </c>
      <c r="Q225" s="65">
        <f t="shared" si="34"/>
        <v>0</v>
      </c>
      <c r="R225" s="120" t="str">
        <f>IF(G225="","",IF(COUNT(SEARCH({"Inservice","Prof","PD"},G225)),TRUE,FALSE))</f>
        <v/>
      </c>
      <c r="S225" s="120" t="str">
        <f>IF(G225="","",IF(COUNT(SEARCH({"Parent","Conference","PT"},G225)),TRUE,FALSE))</f>
        <v/>
      </c>
      <c r="T225" s="72">
        <f t="shared" si="35"/>
        <v>0</v>
      </c>
      <c r="U225" s="72" t="str">
        <f>IF(OR(G225="Last Attendance Day for Seniors",U224="x"),x,"")</f>
        <v/>
      </c>
    </row>
    <row r="226" spans="1:23" s="19" customFormat="1" ht="15.75" customHeight="1" x14ac:dyDescent="0.15">
      <c r="A226" s="4">
        <v>1203</v>
      </c>
      <c r="B226" s="8" t="str">
        <f>IF(ISNA(IF($B$45=3,IF(VLOOKUP(A226,Calendar!$A$3:$G$368,7,FALSE)="S", "", VLOOKUP(A226,Calendar!$A$3:$G$368,7,FALSE)),IF(VLOOKUP(A226,Calendar!$A$3:$G$368,4,FALSE)="S", "", VLOOKUP(A226,Calendar!$A$3:$G$368,4,FALSE)))),"",IF($B$45=3,IF(VLOOKUP(A226,Calendar!$A$3:$G$368,7,FALSE)="S", "", VLOOKUP(A226,Calendar!$A$3:$G$368,7,FALSE)),IF(VLOOKUP(A226,Calendar!$A$3:$G$368,4,FALSE)="S", "", VLOOKUP(A226,Calendar!$A$3:$G$368,4,FALSE))))</f>
        <v/>
      </c>
      <c r="C226" s="35" t="str">
        <f>IF($B$45=3,IF(B226="","",VLOOKUP(A226,Calendar!$A$3:$G$368,5,FALSE)),IF(B226="","",VLOOKUP(A226,Calendar!$A$3:$G$368,2,FALSE)))</f>
        <v/>
      </c>
      <c r="D226" s="107"/>
      <c r="E226" s="107"/>
      <c r="F226" s="108"/>
      <c r="G226" s="109"/>
      <c r="H226" s="107"/>
      <c r="I226" s="107"/>
      <c r="J226" s="108"/>
      <c r="K226" s="145"/>
      <c r="L226" s="145"/>
      <c r="M226" s="146"/>
      <c r="N226" s="110"/>
      <c r="O226" s="65">
        <f t="shared" si="36"/>
        <v>0</v>
      </c>
      <c r="P226" s="143">
        <f t="shared" si="37"/>
        <v>0</v>
      </c>
      <c r="Q226" s="65">
        <f>IF(D226&gt;E226,(E226+0.5)-D226-(F226/1440),E226-D226-(F226/1440))</f>
        <v>0</v>
      </c>
      <c r="R226" s="120" t="str">
        <f>IF(G226="","",IF(COUNT(SEARCH({"Inservice","Prof","PD"},G226)),TRUE,FALSE))</f>
        <v/>
      </c>
      <c r="S226" s="120" t="str">
        <f>IF(G226="","",IF(COUNT(SEARCH({"Parent","Conference","PT"},G226)),TRUE,FALSE))</f>
        <v/>
      </c>
      <c r="T226" s="72">
        <f t="shared" si="35"/>
        <v>0</v>
      </c>
      <c r="U226" s="72" t="str">
        <f>IF(OR(G226="Last Attendance Day for Seniors",U225="x"),x,"")</f>
        <v/>
      </c>
      <c r="W226" s="4"/>
    </row>
    <row r="227" spans="1:23" ht="15.75" customHeight="1" x14ac:dyDescent="0.15">
      <c r="A227" s="4">
        <v>1204</v>
      </c>
      <c r="B227" s="8" t="str">
        <f>IF(ISNA(IF($B$45=3,IF(VLOOKUP(A227,Calendar!$A$3:$G$368,7,FALSE)="S", "", VLOOKUP(A227,Calendar!$A$3:$G$368,7,FALSE)),IF(VLOOKUP(A227,Calendar!$A$3:$G$368,4,FALSE)="S", "", VLOOKUP(A227,Calendar!$A$3:$G$368,4,FALSE)))),"",IF($B$45=3,IF(VLOOKUP(A227,Calendar!$A$3:$G$368,7,FALSE)="S", "", VLOOKUP(A227,Calendar!$A$3:$G$368,7,FALSE)),IF(VLOOKUP(A227,Calendar!$A$3:$G$368,4,FALSE)="S", "", VLOOKUP(A227,Calendar!$A$3:$G$368,4,FALSE))))</f>
        <v>M</v>
      </c>
      <c r="C227" s="35">
        <f>IF($B$45=3,IF(B227="","",VLOOKUP(A227,Calendar!$A$3:$G$368,5,FALSE)),IF(B227="","",VLOOKUP(A227,Calendar!$A$3:$G$368,2,FALSE)))</f>
        <v>43073</v>
      </c>
      <c r="D227" s="107"/>
      <c r="E227" s="107"/>
      <c r="F227" s="108"/>
      <c r="G227" s="109"/>
      <c r="H227" s="112"/>
      <c r="I227" s="107"/>
      <c r="J227" s="108"/>
      <c r="K227" s="145"/>
      <c r="L227" s="145"/>
      <c r="M227" s="146"/>
      <c r="N227" s="110"/>
      <c r="O227" s="65">
        <f t="shared" si="36"/>
        <v>0</v>
      </c>
      <c r="P227" s="143">
        <f t="shared" si="37"/>
        <v>0</v>
      </c>
      <c r="Q227" s="65">
        <f t="shared" si="34"/>
        <v>0</v>
      </c>
      <c r="R227" s="120" t="str">
        <f>IF(G227="","",IF(COUNT(SEARCH({"Inservice","Prof","PD"},G227)),TRUE,FALSE))</f>
        <v/>
      </c>
      <c r="S227" s="120" t="str">
        <f>IF(G227="","",IF(COUNT(SEARCH({"Parent","Conference","PT"},G227)),TRUE,FALSE))</f>
        <v/>
      </c>
      <c r="T227" s="72">
        <f t="shared" si="35"/>
        <v>0</v>
      </c>
      <c r="U227" s="72" t="str">
        <f>IF(OR(G227="Last Attendance Day for Seniors",U226="x"),x,"")</f>
        <v/>
      </c>
    </row>
    <row r="228" spans="1:23" ht="15.75" customHeight="1" x14ac:dyDescent="0.15">
      <c r="A228" s="4">
        <v>1205</v>
      </c>
      <c r="B228" s="8" t="str">
        <f>IF(ISNA(IF($B$45=3,IF(VLOOKUP(A228,Calendar!$A$3:$G$368,7,FALSE)="S", "", VLOOKUP(A228,Calendar!$A$3:$G$368,7,FALSE)),IF(VLOOKUP(A228,Calendar!$A$3:$G$368,4,FALSE)="S", "", VLOOKUP(A228,Calendar!$A$3:$G$368,4,FALSE)))),"",IF($B$45=3,IF(VLOOKUP(A228,Calendar!$A$3:$G$368,7,FALSE)="S", "", VLOOKUP(A228,Calendar!$A$3:$G$368,7,FALSE)),IF(VLOOKUP(A228,Calendar!$A$3:$G$368,4,FALSE)="S", "", VLOOKUP(A228,Calendar!$A$3:$G$368,4,FALSE))))</f>
        <v>T</v>
      </c>
      <c r="C228" s="35">
        <f>IF($B$45=3,IF(B228="","",VLOOKUP(A228,Calendar!$A$3:$G$368,5,FALSE)),IF(B228="","",VLOOKUP(A228,Calendar!$A$3:$G$368,2,FALSE)))</f>
        <v>43074</v>
      </c>
      <c r="D228" s="107"/>
      <c r="E228" s="107"/>
      <c r="F228" s="108"/>
      <c r="G228" s="109"/>
      <c r="H228" s="107"/>
      <c r="I228" s="107"/>
      <c r="J228" s="108"/>
      <c r="K228" s="145"/>
      <c r="L228" s="145"/>
      <c r="M228" s="146"/>
      <c r="N228" s="110"/>
      <c r="O228" s="65">
        <f t="shared" si="36"/>
        <v>0</v>
      </c>
      <c r="P228" s="143">
        <f t="shared" si="37"/>
        <v>0</v>
      </c>
      <c r="Q228" s="65">
        <f t="shared" si="34"/>
        <v>0</v>
      </c>
      <c r="R228" s="120" t="str">
        <f>IF(G228="","",IF(COUNT(SEARCH({"Inservice","Prof","PD"},G228)),TRUE,FALSE))</f>
        <v/>
      </c>
      <c r="S228" s="120" t="str">
        <f>IF(G228="","",IF(COUNT(SEARCH({"Parent","Conference","PT"},G228)),TRUE,FALSE))</f>
        <v/>
      </c>
      <c r="T228" s="72">
        <f t="shared" si="35"/>
        <v>0</v>
      </c>
      <c r="U228" s="72" t="str">
        <f>IF(OR(G228="Last Attendance Day for Seniors",U227="x"),x,"")</f>
        <v/>
      </c>
    </row>
    <row r="229" spans="1:23" ht="15.75" customHeight="1" x14ac:dyDescent="0.15">
      <c r="A229" s="4">
        <v>1206</v>
      </c>
      <c r="B229" s="8" t="str">
        <f>IF(ISNA(IF($B$45=3,IF(VLOOKUP(A229,Calendar!$A$3:$G$368,7,FALSE)="S", "", VLOOKUP(A229,Calendar!$A$3:$G$368,7,FALSE)),IF(VLOOKUP(A229,Calendar!$A$3:$G$368,4,FALSE)="S", "", VLOOKUP(A229,Calendar!$A$3:$G$368,4,FALSE)))),"",IF($B$45=3,IF(VLOOKUP(A229,Calendar!$A$3:$G$368,7,FALSE)="S", "", VLOOKUP(A229,Calendar!$A$3:$G$368,7,FALSE)),IF(VLOOKUP(A229,Calendar!$A$3:$G$368,4,FALSE)="S", "", VLOOKUP(A229,Calendar!$A$3:$G$368,4,FALSE))))</f>
        <v>W</v>
      </c>
      <c r="C229" s="35">
        <f>IF($B$45=3,IF(B229="","",VLOOKUP(A229,Calendar!$A$3:$G$368,5,FALSE)),IF(B229="","",VLOOKUP(A229,Calendar!$A$3:$G$368,2,FALSE)))</f>
        <v>43075</v>
      </c>
      <c r="D229" s="107"/>
      <c r="E229" s="107"/>
      <c r="F229" s="108"/>
      <c r="G229" s="109"/>
      <c r="H229" s="107"/>
      <c r="I229" s="107"/>
      <c r="J229" s="108"/>
      <c r="K229" s="145"/>
      <c r="L229" s="145"/>
      <c r="M229" s="146"/>
      <c r="N229" s="110"/>
      <c r="O229" s="65">
        <f t="shared" si="36"/>
        <v>0</v>
      </c>
      <c r="P229" s="143">
        <f t="shared" si="37"/>
        <v>0</v>
      </c>
      <c r="Q229" s="65">
        <f t="shared" si="34"/>
        <v>0</v>
      </c>
      <c r="R229" s="120" t="str">
        <f>IF(G229="","",IF(COUNT(SEARCH({"Inservice","Prof","PD"},G229)),TRUE,FALSE))</f>
        <v/>
      </c>
      <c r="S229" s="120" t="str">
        <f>IF(G229="","",IF(COUNT(SEARCH({"Parent","Conference","PT"},G229)),TRUE,FALSE))</f>
        <v/>
      </c>
      <c r="T229" s="72">
        <f t="shared" si="35"/>
        <v>0</v>
      </c>
      <c r="U229" s="72" t="str">
        <f>IF(OR(G229="Last Attendance Day for Seniors",U228="x"),x,"")</f>
        <v/>
      </c>
    </row>
    <row r="230" spans="1:23" ht="15.75" customHeight="1" x14ac:dyDescent="0.15">
      <c r="A230" s="4">
        <v>1207</v>
      </c>
      <c r="B230" s="8" t="str">
        <f>IF(ISNA(IF($B$45=3,IF(VLOOKUP(A230,Calendar!$A$3:$G$368,7,FALSE)="S", "", VLOOKUP(A230,Calendar!$A$3:$G$368,7,FALSE)),IF(VLOOKUP(A230,Calendar!$A$3:$G$368,4,FALSE)="S", "", VLOOKUP(A230,Calendar!$A$3:$G$368,4,FALSE)))),"",IF($B$45=3,IF(VLOOKUP(A230,Calendar!$A$3:$G$368,7,FALSE)="S", "", VLOOKUP(A230,Calendar!$A$3:$G$368,7,FALSE)),IF(VLOOKUP(A230,Calendar!$A$3:$G$368,4,FALSE)="S", "", VLOOKUP(A230,Calendar!$A$3:$G$368,4,FALSE))))</f>
        <v>R</v>
      </c>
      <c r="C230" s="35">
        <f>IF($B$45=3,IF(B230="","",VLOOKUP(A230,Calendar!$A$3:$G$368,5,FALSE)),IF(B230="","",VLOOKUP(A230,Calendar!$A$3:$G$368,2,FALSE)))</f>
        <v>43076</v>
      </c>
      <c r="D230" s="107"/>
      <c r="E230" s="107"/>
      <c r="F230" s="108"/>
      <c r="G230" s="109"/>
      <c r="H230" s="112"/>
      <c r="I230" s="107"/>
      <c r="J230" s="108"/>
      <c r="K230" s="145"/>
      <c r="L230" s="145"/>
      <c r="M230" s="146"/>
      <c r="N230" s="110"/>
      <c r="O230" s="65">
        <f t="shared" si="36"/>
        <v>0</v>
      </c>
      <c r="P230" s="143">
        <f t="shared" si="37"/>
        <v>0</v>
      </c>
      <c r="Q230" s="65">
        <f t="shared" si="34"/>
        <v>0</v>
      </c>
      <c r="R230" s="120" t="str">
        <f>IF(G230="","",IF(COUNT(SEARCH({"Inservice","Prof","PD"},G230)),TRUE,FALSE))</f>
        <v/>
      </c>
      <c r="S230" s="120" t="str">
        <f>IF(G230="","",IF(COUNT(SEARCH({"Parent","Conference","PT"},G230)),TRUE,FALSE))</f>
        <v/>
      </c>
      <c r="T230" s="72">
        <f t="shared" si="35"/>
        <v>0</v>
      </c>
      <c r="U230" s="72" t="str">
        <f>IF(OR(G230="Last Attendance Day for Seniors",U229="x"),x,"")</f>
        <v/>
      </c>
    </row>
    <row r="231" spans="1:23" ht="15.75" customHeight="1" x14ac:dyDescent="0.15">
      <c r="A231" s="4">
        <v>1208</v>
      </c>
      <c r="B231" s="8" t="str">
        <f>IF(ISNA(IF($B$45=3,IF(VLOOKUP(A231,Calendar!$A$3:$G$368,7,FALSE)="S", "", VLOOKUP(A231,Calendar!$A$3:$G$368,7,FALSE)),IF(VLOOKUP(A231,Calendar!$A$3:$G$368,4,FALSE)="S", "", VLOOKUP(A231,Calendar!$A$3:$G$368,4,FALSE)))),"",IF($B$45=3,IF(VLOOKUP(A231,Calendar!$A$3:$G$368,7,FALSE)="S", "", VLOOKUP(A231,Calendar!$A$3:$G$368,7,FALSE)),IF(VLOOKUP(A231,Calendar!$A$3:$G$368,4,FALSE)="S", "", VLOOKUP(A231,Calendar!$A$3:$G$368,4,FALSE))))</f>
        <v>F</v>
      </c>
      <c r="C231" s="35">
        <f>IF($B$45=3,IF(B231="","",VLOOKUP(A231,Calendar!$A$3:$G$368,5,FALSE)),IF(B231="","",VLOOKUP(A231,Calendar!$A$3:$G$368,2,FALSE)))</f>
        <v>43077</v>
      </c>
      <c r="D231" s="107"/>
      <c r="E231" s="107"/>
      <c r="F231" s="108"/>
      <c r="G231" s="109"/>
      <c r="H231" s="112"/>
      <c r="I231" s="107"/>
      <c r="J231" s="108"/>
      <c r="K231" s="145"/>
      <c r="L231" s="145"/>
      <c r="M231" s="146"/>
      <c r="N231" s="110"/>
      <c r="O231" s="65">
        <f t="shared" si="36"/>
        <v>0</v>
      </c>
      <c r="P231" s="143">
        <f t="shared" si="37"/>
        <v>0</v>
      </c>
      <c r="Q231" s="65">
        <f t="shared" si="34"/>
        <v>0</v>
      </c>
      <c r="R231" s="120" t="str">
        <f>IF(G231="","",IF(COUNT(SEARCH({"Inservice","Prof","PD"},G231)),TRUE,FALSE))</f>
        <v/>
      </c>
      <c r="S231" s="120" t="str">
        <f>IF(G231="","",IF(COUNT(SEARCH({"Parent","Conference","PT"},G231)),TRUE,FALSE))</f>
        <v/>
      </c>
      <c r="T231" s="72">
        <f t="shared" si="35"/>
        <v>0</v>
      </c>
      <c r="U231" s="72" t="str">
        <f>IF(OR(G231="Last Attendance Day for Seniors",U230="x"),x,"")</f>
        <v/>
      </c>
    </row>
    <row r="232" spans="1:23" ht="15.75" customHeight="1" x14ac:dyDescent="0.15">
      <c r="A232" s="4">
        <v>1209</v>
      </c>
      <c r="B232" s="8" t="str">
        <f>IF(ISNA(IF($B$45=3,IF(VLOOKUP(A232,Calendar!$A$3:$G$368,7,FALSE)="S", "", VLOOKUP(A232,Calendar!$A$3:$G$368,7,FALSE)),IF(VLOOKUP(A232,Calendar!$A$3:$G$368,4,FALSE)="S", "", VLOOKUP(A232,Calendar!$A$3:$G$368,4,FALSE)))),"",IF($B$45=3,IF(VLOOKUP(A232,Calendar!$A$3:$G$368,7,FALSE)="S", "", VLOOKUP(A232,Calendar!$A$3:$G$368,7,FALSE)),IF(VLOOKUP(A232,Calendar!$A$3:$G$368,4,FALSE)="S", "", VLOOKUP(A232,Calendar!$A$3:$G$368,4,FALSE))))</f>
        <v/>
      </c>
      <c r="C232" s="35" t="str">
        <f>IF($B$45=3,IF(B232="","",VLOOKUP(A232,Calendar!$A$3:$G$368,5,FALSE)),IF(B232="","",VLOOKUP(A232,Calendar!$A$3:$G$368,2,FALSE)))</f>
        <v/>
      </c>
      <c r="D232" s="107"/>
      <c r="E232" s="107"/>
      <c r="F232" s="108"/>
      <c r="G232" s="109"/>
      <c r="H232" s="112"/>
      <c r="I232" s="107"/>
      <c r="J232" s="108"/>
      <c r="K232" s="145"/>
      <c r="L232" s="145"/>
      <c r="M232" s="146"/>
      <c r="N232" s="110"/>
      <c r="O232" s="65">
        <f t="shared" si="36"/>
        <v>0</v>
      </c>
      <c r="P232" s="143">
        <f t="shared" si="37"/>
        <v>0</v>
      </c>
      <c r="Q232" s="65">
        <f t="shared" si="34"/>
        <v>0</v>
      </c>
      <c r="R232" s="120" t="str">
        <f>IF(G232="","",IF(COUNT(SEARCH({"Inservice","Prof","PD"},G232)),TRUE,FALSE))</f>
        <v/>
      </c>
      <c r="S232" s="120" t="str">
        <f>IF(G232="","",IF(COUNT(SEARCH({"Parent","Conference","PT"},G232)),TRUE,FALSE))</f>
        <v/>
      </c>
      <c r="T232" s="72">
        <f t="shared" si="35"/>
        <v>0</v>
      </c>
      <c r="U232" s="72" t="str">
        <f>IF(OR(G232="Last Attendance Day for Seniors",U231="x"),x,"")</f>
        <v/>
      </c>
    </row>
    <row r="233" spans="1:23" ht="15.75" customHeight="1" x14ac:dyDescent="0.15">
      <c r="A233" s="4">
        <v>1210</v>
      </c>
      <c r="B233" s="8" t="str">
        <f>IF(ISNA(IF($B$45=3,IF(VLOOKUP(A233,Calendar!$A$3:$G$368,7,FALSE)="S", "", VLOOKUP(A233,Calendar!$A$3:$G$368,7,FALSE)),IF(VLOOKUP(A233,Calendar!$A$3:$G$368,4,FALSE)="S", "", VLOOKUP(A233,Calendar!$A$3:$G$368,4,FALSE)))),"",IF($B$45=3,IF(VLOOKUP(A233,Calendar!$A$3:$G$368,7,FALSE)="S", "", VLOOKUP(A233,Calendar!$A$3:$G$368,7,FALSE)),IF(VLOOKUP(A233,Calendar!$A$3:$G$368,4,FALSE)="S", "", VLOOKUP(A233,Calendar!$A$3:$G$368,4,FALSE))))</f>
        <v/>
      </c>
      <c r="C233" s="35" t="str">
        <f>IF($B$45=3,IF(B233="","",VLOOKUP(A233,Calendar!$A$3:$G$368,5,FALSE)),IF(B233="","",VLOOKUP(A233,Calendar!$A$3:$G$368,2,FALSE)))</f>
        <v/>
      </c>
      <c r="D233" s="107"/>
      <c r="E233" s="107"/>
      <c r="F233" s="108"/>
      <c r="G233" s="109"/>
      <c r="H233" s="112"/>
      <c r="I233" s="107"/>
      <c r="J233" s="108"/>
      <c r="K233" s="145"/>
      <c r="L233" s="145"/>
      <c r="M233" s="146"/>
      <c r="N233" s="110"/>
      <c r="O233" s="65">
        <f t="shared" si="36"/>
        <v>0</v>
      </c>
      <c r="P233" s="143">
        <f t="shared" si="37"/>
        <v>0</v>
      </c>
      <c r="Q233" s="65">
        <f t="shared" si="34"/>
        <v>0</v>
      </c>
      <c r="R233" s="120" t="str">
        <f>IF(G233="","",IF(COUNT(SEARCH({"Inservice","Prof","PD"},G233)),TRUE,FALSE))</f>
        <v/>
      </c>
      <c r="S233" s="120" t="str">
        <f>IF(G233="","",IF(COUNT(SEARCH({"Parent","Conference","PT"},G233)),TRUE,FALSE))</f>
        <v/>
      </c>
      <c r="T233" s="72">
        <f t="shared" si="35"/>
        <v>0</v>
      </c>
      <c r="U233" s="72" t="str">
        <f>IF(OR(G233="Last Attendance Day for Seniors",U232="x"),x,"")</f>
        <v/>
      </c>
    </row>
    <row r="234" spans="1:23" ht="15.75" customHeight="1" x14ac:dyDescent="0.15">
      <c r="A234" s="4">
        <v>1211</v>
      </c>
      <c r="B234" s="8" t="str">
        <f>IF(ISNA(IF($B$45=3,IF(VLOOKUP(A234,Calendar!$A$3:$G$368,7,FALSE)="S", "", VLOOKUP(A234,Calendar!$A$3:$G$368,7,FALSE)),IF(VLOOKUP(A234,Calendar!$A$3:$G$368,4,FALSE)="S", "", VLOOKUP(A234,Calendar!$A$3:$G$368,4,FALSE)))),"",IF($B$45=3,IF(VLOOKUP(A234,Calendar!$A$3:$G$368,7,FALSE)="S", "", VLOOKUP(A234,Calendar!$A$3:$G$368,7,FALSE)),IF(VLOOKUP(A234,Calendar!$A$3:$G$368,4,FALSE)="S", "", VLOOKUP(A234,Calendar!$A$3:$G$368,4,FALSE))))</f>
        <v>M</v>
      </c>
      <c r="C234" s="35">
        <f>IF($B$45=3,IF(B234="","",VLOOKUP(A234,Calendar!$A$3:$G$368,5,FALSE)),IF(B234="","",VLOOKUP(A234,Calendar!$A$3:$G$368,2,FALSE)))</f>
        <v>43080</v>
      </c>
      <c r="D234" s="107"/>
      <c r="E234" s="107"/>
      <c r="F234" s="108"/>
      <c r="G234" s="109"/>
      <c r="H234" s="112"/>
      <c r="I234" s="107"/>
      <c r="J234" s="108"/>
      <c r="K234" s="145"/>
      <c r="L234" s="145"/>
      <c r="M234" s="146"/>
      <c r="N234" s="110"/>
      <c r="O234" s="65">
        <f t="shared" si="36"/>
        <v>0</v>
      </c>
      <c r="P234" s="143">
        <f t="shared" si="37"/>
        <v>0</v>
      </c>
      <c r="Q234" s="65">
        <f t="shared" si="34"/>
        <v>0</v>
      </c>
      <c r="R234" s="120" t="str">
        <f>IF(G234="","",IF(COUNT(SEARCH({"Inservice","Prof","PD"},G234)),TRUE,FALSE))</f>
        <v/>
      </c>
      <c r="S234" s="120" t="str">
        <f>IF(G234="","",IF(COUNT(SEARCH({"Parent","Conference","PT"},G234)),TRUE,FALSE))</f>
        <v/>
      </c>
      <c r="T234" s="72">
        <f t="shared" si="35"/>
        <v>0</v>
      </c>
      <c r="U234" s="72" t="str">
        <f>IF(OR(G234="Last Attendance Day for Seniors",U233="x"),x,"")</f>
        <v/>
      </c>
    </row>
    <row r="235" spans="1:23" ht="15.75" customHeight="1" x14ac:dyDescent="0.15">
      <c r="A235" s="4">
        <v>1212</v>
      </c>
      <c r="B235" s="8" t="str">
        <f>IF(ISNA(IF($B$45=3,IF(VLOOKUP(A235,Calendar!$A$3:$G$368,7,FALSE)="S", "", VLOOKUP(A235,Calendar!$A$3:$G$368,7,FALSE)),IF(VLOOKUP(A235,Calendar!$A$3:$G$368,4,FALSE)="S", "", VLOOKUP(A235,Calendar!$A$3:$G$368,4,FALSE)))),"",IF($B$45=3,IF(VLOOKUP(A235,Calendar!$A$3:$G$368,7,FALSE)="S", "", VLOOKUP(A235,Calendar!$A$3:$G$368,7,FALSE)),IF(VLOOKUP(A235,Calendar!$A$3:$G$368,4,FALSE)="S", "", VLOOKUP(A235,Calendar!$A$3:$G$368,4,FALSE))))</f>
        <v>T</v>
      </c>
      <c r="C235" s="35">
        <f>IF($B$45=3,IF(B235="","",VLOOKUP(A235,Calendar!$A$3:$G$368,5,FALSE)),IF(B235="","",VLOOKUP(A235,Calendar!$A$3:$G$368,2,FALSE)))</f>
        <v>43081</v>
      </c>
      <c r="D235" s="107"/>
      <c r="E235" s="107"/>
      <c r="F235" s="108"/>
      <c r="G235" s="109"/>
      <c r="H235" s="112"/>
      <c r="I235" s="107"/>
      <c r="J235" s="108"/>
      <c r="K235" s="145"/>
      <c r="L235" s="145"/>
      <c r="M235" s="146"/>
      <c r="N235" s="110"/>
      <c r="O235" s="65">
        <f t="shared" si="36"/>
        <v>0</v>
      </c>
      <c r="P235" s="143">
        <f t="shared" si="37"/>
        <v>0</v>
      </c>
      <c r="Q235" s="65">
        <f t="shared" si="34"/>
        <v>0</v>
      </c>
      <c r="R235" s="120" t="str">
        <f>IF(G235="","",IF(COUNT(SEARCH({"Inservice","Prof","PD"},G235)),TRUE,FALSE))</f>
        <v/>
      </c>
      <c r="S235" s="120" t="str">
        <f>IF(G235="","",IF(COUNT(SEARCH({"Parent","Conference","PT"},G235)),TRUE,FALSE))</f>
        <v/>
      </c>
      <c r="T235" s="72">
        <f t="shared" si="35"/>
        <v>0</v>
      </c>
      <c r="U235" s="72" t="str">
        <f>IF(OR(G235="Last Attendance Day for Seniors",U234="x"),x,"")</f>
        <v/>
      </c>
    </row>
    <row r="236" spans="1:23" ht="15.75" customHeight="1" x14ac:dyDescent="0.15">
      <c r="A236" s="4">
        <v>1213</v>
      </c>
      <c r="B236" s="8" t="str">
        <f>IF(ISNA(IF($B$45=3,IF(VLOOKUP(A236,Calendar!$A$3:$G$368,7,FALSE)="S", "", VLOOKUP(A236,Calendar!$A$3:$G$368,7,FALSE)),IF(VLOOKUP(A236,Calendar!$A$3:$G$368,4,FALSE)="S", "", VLOOKUP(A236,Calendar!$A$3:$G$368,4,FALSE)))),"",IF($B$45=3,IF(VLOOKUP(A236,Calendar!$A$3:$G$368,7,FALSE)="S", "", VLOOKUP(A236,Calendar!$A$3:$G$368,7,FALSE)),IF(VLOOKUP(A236,Calendar!$A$3:$G$368,4,FALSE)="S", "", VLOOKUP(A236,Calendar!$A$3:$G$368,4,FALSE))))</f>
        <v>W</v>
      </c>
      <c r="C236" s="35">
        <f>IF($B$45=3,IF(B236="","",VLOOKUP(A236,Calendar!$A$3:$G$368,5,FALSE)),IF(B236="","",VLOOKUP(A236,Calendar!$A$3:$G$368,2,FALSE)))</f>
        <v>43082</v>
      </c>
      <c r="D236" s="107"/>
      <c r="E236" s="107"/>
      <c r="F236" s="108"/>
      <c r="G236" s="109"/>
      <c r="H236" s="112"/>
      <c r="I236" s="107"/>
      <c r="J236" s="108"/>
      <c r="K236" s="145"/>
      <c r="L236" s="145"/>
      <c r="M236" s="146"/>
      <c r="N236" s="110"/>
      <c r="O236" s="65">
        <f t="shared" si="36"/>
        <v>0</v>
      </c>
      <c r="P236" s="143">
        <f t="shared" si="37"/>
        <v>0</v>
      </c>
      <c r="Q236" s="65">
        <f t="shared" si="34"/>
        <v>0</v>
      </c>
      <c r="R236" s="120" t="str">
        <f>IF(G236="","",IF(COUNT(SEARCH({"Inservice","Prof","PD"},G236)),TRUE,FALSE))</f>
        <v/>
      </c>
      <c r="S236" s="120" t="str">
        <f>IF(G236="","",IF(COUNT(SEARCH({"Parent","Conference","PT"},G236)),TRUE,FALSE))</f>
        <v/>
      </c>
      <c r="T236" s="72">
        <f t="shared" si="35"/>
        <v>0</v>
      </c>
      <c r="U236" s="72" t="str">
        <f>IF(OR(G236="Last Attendance Day for Seniors",U235="x"),x,"")</f>
        <v/>
      </c>
    </row>
    <row r="237" spans="1:23" ht="15.75" customHeight="1" x14ac:dyDescent="0.15">
      <c r="A237" s="4">
        <v>1214</v>
      </c>
      <c r="B237" s="8" t="str">
        <f>IF(ISNA(IF($B$45=3,IF(VLOOKUP(A237,Calendar!$A$3:$G$368,7,FALSE)="S", "", VLOOKUP(A237,Calendar!$A$3:$G$368,7,FALSE)),IF(VLOOKUP(A237,Calendar!$A$3:$G$368,4,FALSE)="S", "", VLOOKUP(A237,Calendar!$A$3:$G$368,4,FALSE)))),"",IF($B$45=3,IF(VLOOKUP(A237,Calendar!$A$3:$G$368,7,FALSE)="S", "", VLOOKUP(A237,Calendar!$A$3:$G$368,7,FALSE)),IF(VLOOKUP(A237,Calendar!$A$3:$G$368,4,FALSE)="S", "", VLOOKUP(A237,Calendar!$A$3:$G$368,4,FALSE))))</f>
        <v>R</v>
      </c>
      <c r="C237" s="35">
        <f>IF($B$45=3,IF(B237="","",VLOOKUP(A237,Calendar!$A$3:$G$368,5,FALSE)),IF(B237="","",VLOOKUP(A237,Calendar!$A$3:$G$368,2,FALSE)))</f>
        <v>43083</v>
      </c>
      <c r="D237" s="107"/>
      <c r="E237" s="107"/>
      <c r="F237" s="108"/>
      <c r="G237" s="109"/>
      <c r="H237" s="112"/>
      <c r="I237" s="107"/>
      <c r="J237" s="108"/>
      <c r="K237" s="145"/>
      <c r="L237" s="145"/>
      <c r="M237" s="146"/>
      <c r="N237" s="110"/>
      <c r="O237" s="65">
        <f t="shared" si="36"/>
        <v>0</v>
      </c>
      <c r="P237" s="143">
        <f t="shared" si="37"/>
        <v>0</v>
      </c>
      <c r="Q237" s="65">
        <f t="shared" si="34"/>
        <v>0</v>
      </c>
      <c r="R237" s="120" t="str">
        <f>IF(G237="","",IF(COUNT(SEARCH({"Inservice","Prof","PD"},G237)),TRUE,FALSE))</f>
        <v/>
      </c>
      <c r="S237" s="120" t="str">
        <f>IF(G237="","",IF(COUNT(SEARCH({"Parent","Conference","PT"},G237)),TRUE,FALSE))</f>
        <v/>
      </c>
      <c r="T237" s="72">
        <f t="shared" si="35"/>
        <v>0</v>
      </c>
      <c r="U237" s="72" t="str">
        <f>IF(OR(G237="Last Attendance Day for Seniors",U236="x"),x,"")</f>
        <v/>
      </c>
    </row>
    <row r="238" spans="1:23" ht="15.75" customHeight="1" x14ac:dyDescent="0.15">
      <c r="A238" s="4">
        <v>1215</v>
      </c>
      <c r="B238" s="8" t="str">
        <f>IF(ISNA(IF($B$45=3,IF(VLOOKUP(A238,Calendar!$A$3:$G$368,7,FALSE)="S", "", VLOOKUP(A238,Calendar!$A$3:$G$368,7,FALSE)),IF(VLOOKUP(A238,Calendar!$A$3:$G$368,4,FALSE)="S", "", VLOOKUP(A238,Calendar!$A$3:$G$368,4,FALSE)))),"",IF($B$45=3,IF(VLOOKUP(A238,Calendar!$A$3:$G$368,7,FALSE)="S", "", VLOOKUP(A238,Calendar!$A$3:$G$368,7,FALSE)),IF(VLOOKUP(A238,Calendar!$A$3:$G$368,4,FALSE)="S", "", VLOOKUP(A238,Calendar!$A$3:$G$368,4,FALSE))))</f>
        <v>F</v>
      </c>
      <c r="C238" s="35">
        <f>IF($B$45=3,IF(B238="","",VLOOKUP(A238,Calendar!$A$3:$G$368,5,FALSE)),IF(B238="","",VLOOKUP(A238,Calendar!$A$3:$G$368,2,FALSE)))</f>
        <v>43084</v>
      </c>
      <c r="D238" s="107"/>
      <c r="E238" s="107"/>
      <c r="F238" s="108"/>
      <c r="G238" s="109"/>
      <c r="H238" s="112"/>
      <c r="I238" s="107"/>
      <c r="J238" s="108"/>
      <c r="K238" s="145"/>
      <c r="L238" s="145"/>
      <c r="M238" s="146"/>
      <c r="N238" s="110"/>
      <c r="O238" s="65">
        <f t="shared" si="36"/>
        <v>0</v>
      </c>
      <c r="P238" s="143">
        <f t="shared" si="37"/>
        <v>0</v>
      </c>
      <c r="Q238" s="65">
        <f t="shared" si="34"/>
        <v>0</v>
      </c>
      <c r="R238" s="120" t="str">
        <f>IF(G238="","",IF(COUNT(SEARCH({"Inservice","Prof","PD"},G238)),TRUE,FALSE))</f>
        <v/>
      </c>
      <c r="S238" s="120" t="str">
        <f>IF(G238="","",IF(COUNT(SEARCH({"Parent","Conference","PT"},G238)),TRUE,FALSE))</f>
        <v/>
      </c>
      <c r="T238" s="72">
        <f t="shared" si="35"/>
        <v>0</v>
      </c>
      <c r="U238" s="72" t="str">
        <f>IF(OR(G238="Last Attendance Day for Seniors",U237="x"),x,"")</f>
        <v/>
      </c>
    </row>
    <row r="239" spans="1:23" ht="15.75" customHeight="1" x14ac:dyDescent="0.15">
      <c r="A239" s="4">
        <v>1216</v>
      </c>
      <c r="B239" s="8" t="str">
        <f>IF(ISNA(IF($B$45=3,IF(VLOOKUP(A239,Calendar!$A$3:$G$368,7,FALSE)="S", "", VLOOKUP(A239,Calendar!$A$3:$G$368,7,FALSE)),IF(VLOOKUP(A239,Calendar!$A$3:$G$368,4,FALSE)="S", "", VLOOKUP(A239,Calendar!$A$3:$G$368,4,FALSE)))),"",IF($B$45=3,IF(VLOOKUP(A239,Calendar!$A$3:$G$368,7,FALSE)="S", "", VLOOKUP(A239,Calendar!$A$3:$G$368,7,FALSE)),IF(VLOOKUP(A239,Calendar!$A$3:$G$368,4,FALSE)="S", "", VLOOKUP(A239,Calendar!$A$3:$G$368,4,FALSE))))</f>
        <v/>
      </c>
      <c r="C239" s="35" t="str">
        <f>IF($B$45=3,IF(B239="","",VLOOKUP(A239,Calendar!$A$3:$G$368,5,FALSE)),IF(B239="","",VLOOKUP(A239,Calendar!$A$3:$G$368,2,FALSE)))</f>
        <v/>
      </c>
      <c r="D239" s="107"/>
      <c r="E239" s="107"/>
      <c r="F239" s="108"/>
      <c r="G239" s="109"/>
      <c r="H239" s="112"/>
      <c r="I239" s="107"/>
      <c r="J239" s="108"/>
      <c r="K239" s="145"/>
      <c r="L239" s="145"/>
      <c r="M239" s="146"/>
      <c r="N239" s="110"/>
      <c r="O239" s="65">
        <f t="shared" si="36"/>
        <v>0</v>
      </c>
      <c r="P239" s="143">
        <f t="shared" si="37"/>
        <v>0</v>
      </c>
      <c r="Q239" s="65">
        <f t="shared" si="34"/>
        <v>0</v>
      </c>
      <c r="R239" s="120" t="str">
        <f>IF(G239="","",IF(COUNT(SEARCH({"Inservice","Prof","PD"},G239)),TRUE,FALSE))</f>
        <v/>
      </c>
      <c r="S239" s="120" t="str">
        <f>IF(G239="","",IF(COUNT(SEARCH({"Parent","Conference","PT"},G239)),TRUE,FALSE))</f>
        <v/>
      </c>
      <c r="T239" s="72">
        <f t="shared" si="35"/>
        <v>0</v>
      </c>
      <c r="U239" s="72" t="str">
        <f>IF(OR(G239="Last Attendance Day for Seniors",U238="x"),x,"")</f>
        <v/>
      </c>
    </row>
    <row r="240" spans="1:23" ht="15.75" customHeight="1" x14ac:dyDescent="0.15">
      <c r="A240" s="4">
        <v>1217</v>
      </c>
      <c r="B240" s="8" t="str">
        <f>IF(ISNA(IF($B$45=3,IF(VLOOKUP(A240,Calendar!$A$3:$G$368,7,FALSE)="S", "", VLOOKUP(A240,Calendar!$A$3:$G$368,7,FALSE)),IF(VLOOKUP(A240,Calendar!$A$3:$G$368,4,FALSE)="S", "", VLOOKUP(A240,Calendar!$A$3:$G$368,4,FALSE)))),"",IF($B$45=3,IF(VLOOKUP(A240,Calendar!$A$3:$G$368,7,FALSE)="S", "", VLOOKUP(A240,Calendar!$A$3:$G$368,7,FALSE)),IF(VLOOKUP(A240,Calendar!$A$3:$G$368,4,FALSE)="S", "", VLOOKUP(A240,Calendar!$A$3:$G$368,4,FALSE))))</f>
        <v/>
      </c>
      <c r="C240" s="35" t="str">
        <f>IF($B$45=3,IF(B240="","",VLOOKUP(A240,Calendar!$A$3:$G$368,5,FALSE)),IF(B240="","",VLOOKUP(A240,Calendar!$A$3:$G$368,2,FALSE)))</f>
        <v/>
      </c>
      <c r="D240" s="107"/>
      <c r="E240" s="107"/>
      <c r="F240" s="108"/>
      <c r="G240" s="109"/>
      <c r="H240" s="112"/>
      <c r="I240" s="107"/>
      <c r="J240" s="108"/>
      <c r="K240" s="145"/>
      <c r="L240" s="145"/>
      <c r="M240" s="146"/>
      <c r="N240" s="110"/>
      <c r="O240" s="65">
        <f t="shared" si="36"/>
        <v>0</v>
      </c>
      <c r="P240" s="143">
        <f t="shared" si="37"/>
        <v>0</v>
      </c>
      <c r="Q240" s="65">
        <f t="shared" si="34"/>
        <v>0</v>
      </c>
      <c r="R240" s="120" t="str">
        <f>IF(G240="","",IF(COUNT(SEARCH({"Inservice","Prof","PD"},G240)),TRUE,FALSE))</f>
        <v/>
      </c>
      <c r="S240" s="120" t="str">
        <f>IF(G240="","",IF(COUNT(SEARCH({"Parent","Conference","PT"},G240)),TRUE,FALSE))</f>
        <v/>
      </c>
      <c r="T240" s="72">
        <f t="shared" si="35"/>
        <v>0</v>
      </c>
      <c r="U240" s="72" t="str">
        <f>IF(OR(G240="Last Attendance Day for Seniors",U239="x"),x,"")</f>
        <v/>
      </c>
    </row>
    <row r="241" spans="1:23" ht="15.75" customHeight="1" x14ac:dyDescent="0.15">
      <c r="A241" s="4">
        <v>1218</v>
      </c>
      <c r="B241" s="8" t="str">
        <f>IF(ISNA(IF($B$45=3,IF(VLOOKUP(A241,Calendar!$A$3:$G$368,7,FALSE)="S", "", VLOOKUP(A241,Calendar!$A$3:$G$368,7,FALSE)),IF(VLOOKUP(A241,Calendar!$A$3:$G$368,4,FALSE)="S", "", VLOOKUP(A241,Calendar!$A$3:$G$368,4,FALSE)))),"",IF($B$45=3,IF(VLOOKUP(A241,Calendar!$A$3:$G$368,7,FALSE)="S", "", VLOOKUP(A241,Calendar!$A$3:$G$368,7,FALSE)),IF(VLOOKUP(A241,Calendar!$A$3:$G$368,4,FALSE)="S", "", VLOOKUP(A241,Calendar!$A$3:$G$368,4,FALSE))))</f>
        <v>M</v>
      </c>
      <c r="C241" s="35">
        <f>IF($B$45=3,IF(B241="","",VLOOKUP(A241,Calendar!$A$3:$G$368,5,FALSE)),IF(B241="","",VLOOKUP(A241,Calendar!$A$3:$G$368,2,FALSE)))</f>
        <v>43087</v>
      </c>
      <c r="D241" s="107"/>
      <c r="E241" s="107"/>
      <c r="F241" s="108"/>
      <c r="G241" s="109"/>
      <c r="H241" s="112"/>
      <c r="I241" s="107"/>
      <c r="J241" s="108"/>
      <c r="K241" s="145"/>
      <c r="L241" s="145"/>
      <c r="M241" s="146"/>
      <c r="N241" s="110"/>
      <c r="O241" s="65">
        <f t="shared" si="36"/>
        <v>0</v>
      </c>
      <c r="P241" s="143">
        <f t="shared" si="37"/>
        <v>0</v>
      </c>
      <c r="Q241" s="65">
        <f t="shared" si="34"/>
        <v>0</v>
      </c>
      <c r="R241" s="120" t="str">
        <f>IF(G241="","",IF(COUNT(SEARCH({"Inservice","Prof","PD"},G241)),TRUE,FALSE))</f>
        <v/>
      </c>
      <c r="S241" s="120" t="str">
        <f>IF(G241="","",IF(COUNT(SEARCH({"Parent","Conference","PT"},G241)),TRUE,FALSE))</f>
        <v/>
      </c>
      <c r="T241" s="72">
        <f t="shared" si="35"/>
        <v>0</v>
      </c>
      <c r="U241" s="72" t="str">
        <f>IF(OR(G241="Last Attendance Day for Seniors",U240="x"),x,"")</f>
        <v/>
      </c>
    </row>
    <row r="242" spans="1:23" ht="15.75" customHeight="1" x14ac:dyDescent="0.15">
      <c r="A242" s="4">
        <v>1219</v>
      </c>
      <c r="B242" s="8" t="str">
        <f>IF(ISNA(IF($B$45=3,IF(VLOOKUP(A242,Calendar!$A$3:$G$368,7,FALSE)="S", "", VLOOKUP(A242,Calendar!$A$3:$G$368,7,FALSE)),IF(VLOOKUP(A242,Calendar!$A$3:$G$368,4,FALSE)="S", "", VLOOKUP(A242,Calendar!$A$3:$G$368,4,FALSE)))),"",IF($B$45=3,IF(VLOOKUP(A242,Calendar!$A$3:$G$368,7,FALSE)="S", "", VLOOKUP(A242,Calendar!$A$3:$G$368,7,FALSE)),IF(VLOOKUP(A242,Calendar!$A$3:$G$368,4,FALSE)="S", "", VLOOKUP(A242,Calendar!$A$3:$G$368,4,FALSE))))</f>
        <v>T</v>
      </c>
      <c r="C242" s="35">
        <f>IF($B$45=3,IF(B242="","",VLOOKUP(A242,Calendar!$A$3:$G$368,5,FALSE)),IF(B242="","",VLOOKUP(A242,Calendar!$A$3:$G$368,2,FALSE)))</f>
        <v>43088</v>
      </c>
      <c r="D242" s="107"/>
      <c r="E242" s="107"/>
      <c r="F242" s="108"/>
      <c r="G242" s="109"/>
      <c r="H242" s="112"/>
      <c r="I242" s="107"/>
      <c r="J242" s="108"/>
      <c r="K242" s="145"/>
      <c r="L242" s="145"/>
      <c r="M242" s="146"/>
      <c r="N242" s="110"/>
      <c r="O242" s="65">
        <f t="shared" si="36"/>
        <v>0</v>
      </c>
      <c r="P242" s="143">
        <f t="shared" si="37"/>
        <v>0</v>
      </c>
      <c r="Q242" s="65">
        <f t="shared" si="34"/>
        <v>0</v>
      </c>
      <c r="R242" s="120" t="str">
        <f>IF(G242="","",IF(COUNT(SEARCH({"Inservice","Prof","PD"},G242)),TRUE,FALSE))</f>
        <v/>
      </c>
      <c r="S242" s="120" t="str">
        <f>IF(G242="","",IF(COUNT(SEARCH({"Parent","Conference","PT"},G242)),TRUE,FALSE))</f>
        <v/>
      </c>
      <c r="T242" s="72">
        <f t="shared" si="35"/>
        <v>0</v>
      </c>
      <c r="U242" s="72" t="str">
        <f>IF(OR(G242="Last Attendance Day for Seniors",U241="x"),x,"")</f>
        <v/>
      </c>
    </row>
    <row r="243" spans="1:23" ht="15.75" customHeight="1" x14ac:dyDescent="0.15">
      <c r="A243" s="4">
        <v>1220</v>
      </c>
      <c r="B243" s="8" t="str">
        <f>IF(ISNA(IF($B$45=3,IF(VLOOKUP(A243,Calendar!$A$3:$G$368,7,FALSE)="S", "", VLOOKUP(A243,Calendar!$A$3:$G$368,7,FALSE)),IF(VLOOKUP(A243,Calendar!$A$3:$G$368,4,FALSE)="S", "", VLOOKUP(A243,Calendar!$A$3:$G$368,4,FALSE)))),"",IF($B$45=3,IF(VLOOKUP(A243,Calendar!$A$3:$G$368,7,FALSE)="S", "", VLOOKUP(A243,Calendar!$A$3:$G$368,7,FALSE)),IF(VLOOKUP(A243,Calendar!$A$3:$G$368,4,FALSE)="S", "", VLOOKUP(A243,Calendar!$A$3:$G$368,4,FALSE))))</f>
        <v>W</v>
      </c>
      <c r="C243" s="35">
        <f>IF($B$45=3,IF(B243="","",VLOOKUP(A243,Calendar!$A$3:$G$368,5,FALSE)),IF(B243="","",VLOOKUP(A243,Calendar!$A$3:$G$368,2,FALSE)))</f>
        <v>43089</v>
      </c>
      <c r="D243" s="107"/>
      <c r="E243" s="107"/>
      <c r="F243" s="108"/>
      <c r="G243" s="109"/>
      <c r="H243" s="112"/>
      <c r="I243" s="107"/>
      <c r="J243" s="108"/>
      <c r="K243" s="145"/>
      <c r="L243" s="145"/>
      <c r="M243" s="146"/>
      <c r="N243" s="110"/>
      <c r="O243" s="65">
        <f t="shared" si="36"/>
        <v>0</v>
      </c>
      <c r="P243" s="143">
        <f t="shared" si="37"/>
        <v>0</v>
      </c>
      <c r="Q243" s="65">
        <f t="shared" si="34"/>
        <v>0</v>
      </c>
      <c r="R243" s="120" t="str">
        <f>IF(G243="","",IF(COUNT(SEARCH({"Inservice","Prof","PD"},G243)),TRUE,FALSE))</f>
        <v/>
      </c>
      <c r="S243" s="120" t="str">
        <f>IF(G243="","",IF(COUNT(SEARCH({"Parent","Conference","PT"},G243)),TRUE,FALSE))</f>
        <v/>
      </c>
      <c r="T243" s="72">
        <f t="shared" si="35"/>
        <v>0</v>
      </c>
      <c r="U243" s="72" t="str">
        <f>IF(OR(G243="Last Attendance Day for Seniors",U242="x"),x,"")</f>
        <v/>
      </c>
    </row>
    <row r="244" spans="1:23" ht="15.75" customHeight="1" x14ac:dyDescent="0.15">
      <c r="A244" s="4">
        <v>1221</v>
      </c>
      <c r="B244" s="8" t="str">
        <f>IF(ISNA(IF($B$45=3,IF(VLOOKUP(A244,Calendar!$A$3:$G$368,7,FALSE)="S", "", VLOOKUP(A244,Calendar!$A$3:$G$368,7,FALSE)),IF(VLOOKUP(A244,Calendar!$A$3:$G$368,4,FALSE)="S", "", VLOOKUP(A244,Calendar!$A$3:$G$368,4,FALSE)))),"",IF($B$45=3,IF(VLOOKUP(A244,Calendar!$A$3:$G$368,7,FALSE)="S", "", VLOOKUP(A244,Calendar!$A$3:$G$368,7,FALSE)),IF(VLOOKUP(A244,Calendar!$A$3:$G$368,4,FALSE)="S", "", VLOOKUP(A244,Calendar!$A$3:$G$368,4,FALSE))))</f>
        <v>R</v>
      </c>
      <c r="C244" s="35">
        <f>IF($B$45=3,IF(B244="","",VLOOKUP(A244,Calendar!$A$3:$G$368,5,FALSE)),IF(B244="","",VLOOKUP(A244,Calendar!$A$3:$G$368,2,FALSE)))</f>
        <v>43090</v>
      </c>
      <c r="D244" s="107"/>
      <c r="E244" s="107"/>
      <c r="F244" s="108"/>
      <c r="G244" s="109"/>
      <c r="H244" s="112"/>
      <c r="I244" s="107"/>
      <c r="J244" s="108"/>
      <c r="K244" s="145"/>
      <c r="L244" s="145"/>
      <c r="M244" s="146"/>
      <c r="N244" s="110"/>
      <c r="O244" s="65">
        <f t="shared" si="36"/>
        <v>0</v>
      </c>
      <c r="P244" s="143">
        <f t="shared" si="37"/>
        <v>0</v>
      </c>
      <c r="Q244" s="65">
        <f t="shared" si="34"/>
        <v>0</v>
      </c>
      <c r="R244" s="120" t="str">
        <f>IF(G244="","",IF(COUNT(SEARCH({"Inservice","Prof","PD"},G244)),TRUE,FALSE))</f>
        <v/>
      </c>
      <c r="S244" s="120" t="str">
        <f>IF(G244="","",IF(COUNT(SEARCH({"Parent","Conference","PT"},G244)),TRUE,FALSE))</f>
        <v/>
      </c>
      <c r="T244" s="72">
        <f t="shared" si="35"/>
        <v>0</v>
      </c>
      <c r="U244" s="72" t="str">
        <f>IF(OR(G244="Last Attendance Day for Seniors",U243="x"),x,"")</f>
        <v/>
      </c>
    </row>
    <row r="245" spans="1:23" ht="15.75" customHeight="1" x14ac:dyDescent="0.15">
      <c r="A245" s="4">
        <v>1222</v>
      </c>
      <c r="B245" s="8" t="str">
        <f>IF(ISNA(IF($B$45=3,IF(VLOOKUP(A245,Calendar!$A$3:$G$368,7,FALSE)="S", "", VLOOKUP(A245,Calendar!$A$3:$G$368,7,FALSE)),IF(VLOOKUP(A245,Calendar!$A$3:$G$368,4,FALSE)="S", "", VLOOKUP(A245,Calendar!$A$3:$G$368,4,FALSE)))),"",IF($B$45=3,IF(VLOOKUP(A245,Calendar!$A$3:$G$368,7,FALSE)="S", "", VLOOKUP(A245,Calendar!$A$3:$G$368,7,FALSE)),IF(VLOOKUP(A245,Calendar!$A$3:$G$368,4,FALSE)="S", "", VLOOKUP(A245,Calendar!$A$3:$G$368,4,FALSE))))</f>
        <v>F</v>
      </c>
      <c r="C245" s="35">
        <f>IF($B$45=3,IF(B245="","",VLOOKUP(A245,Calendar!$A$3:$G$368,5,FALSE)),IF(B245="","",VLOOKUP(A245,Calendar!$A$3:$G$368,2,FALSE)))</f>
        <v>43091</v>
      </c>
      <c r="D245" s="107"/>
      <c r="E245" s="107"/>
      <c r="F245" s="108"/>
      <c r="G245" s="109"/>
      <c r="H245" s="112"/>
      <c r="I245" s="107"/>
      <c r="J245" s="108"/>
      <c r="K245" s="147"/>
      <c r="L245" s="147"/>
      <c r="M245" s="148"/>
      <c r="N245" s="113"/>
      <c r="O245" s="65">
        <f t="shared" si="36"/>
        <v>0</v>
      </c>
      <c r="P245" s="143">
        <f t="shared" si="37"/>
        <v>0</v>
      </c>
      <c r="Q245" s="65">
        <f t="shared" si="34"/>
        <v>0</v>
      </c>
      <c r="R245" s="120" t="str">
        <f>IF(G245="","",IF(COUNT(SEARCH({"Inservice","Prof","PD"},G245)),TRUE,FALSE))</f>
        <v/>
      </c>
      <c r="S245" s="120" t="str">
        <f>IF(G245="","",IF(COUNT(SEARCH({"Parent","Conference","PT"},G245)),TRUE,FALSE))</f>
        <v/>
      </c>
      <c r="T245" s="72">
        <f t="shared" si="35"/>
        <v>0</v>
      </c>
      <c r="U245" s="72" t="str">
        <f>IF(OR(G245="Last Attendance Day for Seniors",U244="x"),x,"")</f>
        <v/>
      </c>
    </row>
    <row r="246" spans="1:23" ht="15.75" customHeight="1" x14ac:dyDescent="0.15">
      <c r="A246" s="4">
        <v>1223</v>
      </c>
      <c r="B246" s="8" t="str">
        <f>IF(ISNA(IF($B$45=3,IF(VLOOKUP(A246,Calendar!$A$3:$G$368,7,FALSE)="S", "", VLOOKUP(A246,Calendar!$A$3:$G$368,7,FALSE)),IF(VLOOKUP(A246,Calendar!$A$3:$G$368,4,FALSE)="S", "", VLOOKUP(A246,Calendar!$A$3:$G$368,4,FALSE)))),"",IF($B$45=3,IF(VLOOKUP(A246,Calendar!$A$3:$G$368,7,FALSE)="S", "", VLOOKUP(A246,Calendar!$A$3:$G$368,7,FALSE)),IF(VLOOKUP(A246,Calendar!$A$3:$G$368,4,FALSE)="S", "", VLOOKUP(A246,Calendar!$A$3:$G$368,4,FALSE))))</f>
        <v/>
      </c>
      <c r="C246" s="35" t="str">
        <f>IF($B$45=3,IF(B246="","",VLOOKUP(A246,Calendar!$A$3:$G$368,5,FALSE)),IF(B246="","",VLOOKUP(A246,Calendar!$A$3:$G$368,2,FALSE)))</f>
        <v/>
      </c>
      <c r="D246" s="107"/>
      <c r="E246" s="107"/>
      <c r="F246" s="108"/>
      <c r="G246" s="109"/>
      <c r="H246" s="112"/>
      <c r="I246" s="107"/>
      <c r="J246" s="108"/>
      <c r="K246" s="145"/>
      <c r="L246" s="145"/>
      <c r="M246" s="146"/>
      <c r="N246" s="110"/>
      <c r="O246" s="65">
        <f t="shared" si="36"/>
        <v>0</v>
      </c>
      <c r="P246" s="143">
        <f t="shared" si="37"/>
        <v>0</v>
      </c>
      <c r="Q246" s="65">
        <f t="shared" si="34"/>
        <v>0</v>
      </c>
      <c r="R246" s="120" t="str">
        <f>IF(G246="","",IF(COUNT(SEARCH({"Inservice","Prof","PD"},G246)),TRUE,FALSE))</f>
        <v/>
      </c>
      <c r="S246" s="120" t="str">
        <f>IF(G246="","",IF(COUNT(SEARCH({"Parent","Conference","PT"},G246)),TRUE,FALSE))</f>
        <v/>
      </c>
      <c r="T246" s="72">
        <f t="shared" si="35"/>
        <v>0</v>
      </c>
      <c r="U246" s="72" t="str">
        <f>IF(OR(G246="Last Attendance Day for Seniors",U245="x"),x,"")</f>
        <v/>
      </c>
    </row>
    <row r="247" spans="1:23" ht="15.75" customHeight="1" x14ac:dyDescent="0.15">
      <c r="A247" s="4">
        <v>1224</v>
      </c>
      <c r="B247" s="8" t="str">
        <f>IF(ISNA(IF($B$45=3,IF(VLOOKUP(A247,Calendar!$A$3:$G$368,7,FALSE)="S", "", VLOOKUP(A247,Calendar!$A$3:$G$368,7,FALSE)),IF(VLOOKUP(A247,Calendar!$A$3:$G$368,4,FALSE)="S", "", VLOOKUP(A247,Calendar!$A$3:$G$368,4,FALSE)))),"",IF($B$45=3,IF(VLOOKUP(A247,Calendar!$A$3:$G$368,7,FALSE)="S", "", VLOOKUP(A247,Calendar!$A$3:$G$368,7,FALSE)),IF(VLOOKUP(A247,Calendar!$A$3:$G$368,4,FALSE)="S", "", VLOOKUP(A247,Calendar!$A$3:$G$368,4,FALSE))))</f>
        <v/>
      </c>
      <c r="C247" s="35" t="str">
        <f>IF($B$45=3,IF(B247="","",VLOOKUP(A247,Calendar!$A$3:$G$368,5,FALSE)),IF(B247="","",VLOOKUP(A247,Calendar!$A$3:$G$368,2,FALSE)))</f>
        <v/>
      </c>
      <c r="D247" s="107"/>
      <c r="E247" s="107"/>
      <c r="F247" s="108"/>
      <c r="G247" s="109"/>
      <c r="H247" s="112"/>
      <c r="I247" s="107"/>
      <c r="J247" s="108"/>
      <c r="K247" s="145"/>
      <c r="L247" s="145"/>
      <c r="M247" s="146"/>
      <c r="N247" s="110"/>
      <c r="O247" s="65">
        <f t="shared" si="36"/>
        <v>0</v>
      </c>
      <c r="P247" s="143">
        <f t="shared" si="37"/>
        <v>0</v>
      </c>
      <c r="Q247" s="65">
        <f t="shared" si="34"/>
        <v>0</v>
      </c>
      <c r="R247" s="120" t="str">
        <f>IF(G247="","",IF(COUNT(SEARCH({"Inservice","Prof","PD"},G247)),TRUE,FALSE))</f>
        <v/>
      </c>
      <c r="S247" s="120" t="str">
        <f>IF(G247="","",IF(COUNT(SEARCH({"Parent","Conference","PT"},G247)),TRUE,FALSE))</f>
        <v/>
      </c>
      <c r="T247" s="72">
        <f t="shared" si="35"/>
        <v>0</v>
      </c>
      <c r="U247" s="72" t="str">
        <f>IF(OR(G247="Last Attendance Day for Seniors",U246="x"),x,"")</f>
        <v/>
      </c>
    </row>
    <row r="248" spans="1:23" ht="15.75" customHeight="1" x14ac:dyDescent="0.15">
      <c r="A248" s="4">
        <v>1225</v>
      </c>
      <c r="B248" s="8" t="str">
        <f>IF(ISNA(IF($B$45=3,IF(VLOOKUP(A248,Calendar!$A$3:$G$368,7,FALSE)="S", "", VLOOKUP(A248,Calendar!$A$3:$G$368,7,FALSE)),IF(VLOOKUP(A248,Calendar!$A$3:$G$368,4,FALSE)="S", "", VLOOKUP(A248,Calendar!$A$3:$G$368,4,FALSE)))),"",IF($B$45=3,IF(VLOOKUP(A248,Calendar!$A$3:$G$368,7,FALSE)="S", "", VLOOKUP(A248,Calendar!$A$3:$G$368,7,FALSE)),IF(VLOOKUP(A248,Calendar!$A$3:$G$368,4,FALSE)="S", "", VLOOKUP(A248,Calendar!$A$3:$G$368,4,FALSE))))</f>
        <v>M</v>
      </c>
      <c r="C248" s="35">
        <f>IF($B$45=3,IF(B248="","",VLOOKUP(A248,Calendar!$A$3:$G$368,5,FALSE)),IF(B248="","",VLOOKUP(A248,Calendar!$A$3:$G$368,2,FALSE)))</f>
        <v>43094</v>
      </c>
      <c r="D248" s="107"/>
      <c r="E248" s="107"/>
      <c r="F248" s="108"/>
      <c r="G248" s="109"/>
      <c r="H248" s="107"/>
      <c r="I248" s="107"/>
      <c r="J248" s="108"/>
      <c r="K248" s="145"/>
      <c r="L248" s="145"/>
      <c r="M248" s="146"/>
      <c r="N248" s="110"/>
      <c r="O248" s="65">
        <f t="shared" si="36"/>
        <v>0</v>
      </c>
      <c r="P248" s="143">
        <f t="shared" si="37"/>
        <v>0</v>
      </c>
      <c r="Q248" s="65">
        <f t="shared" si="34"/>
        <v>0</v>
      </c>
      <c r="R248" s="120" t="str">
        <f>IF(G248="","",IF(COUNT(SEARCH({"Inservice","Prof","PD"},G248)),TRUE,FALSE))</f>
        <v/>
      </c>
      <c r="S248" s="120" t="str">
        <f>IF(G248="","",IF(COUNT(SEARCH({"Parent","Conference","PT"},G248)),TRUE,FALSE))</f>
        <v/>
      </c>
      <c r="T248" s="72">
        <f t="shared" si="35"/>
        <v>0</v>
      </c>
      <c r="U248" s="72" t="str">
        <f>IF(OR(G248="Last Attendance Day for Seniors",U247="x"),x,"")</f>
        <v/>
      </c>
    </row>
    <row r="249" spans="1:23" s="19" customFormat="1" ht="15.75" customHeight="1" x14ac:dyDescent="0.15">
      <c r="A249" s="4">
        <v>1226</v>
      </c>
      <c r="B249" s="8" t="str">
        <f>IF(ISNA(IF($B$45=3,IF(VLOOKUP(A249,Calendar!$A$3:$G$368,7,FALSE)="S", "", VLOOKUP(A249,Calendar!$A$3:$G$368,7,FALSE)),IF(VLOOKUP(A249,Calendar!$A$3:$G$368,4,FALSE)="S", "", VLOOKUP(A249,Calendar!$A$3:$G$368,4,FALSE)))),"",IF($B$45=3,IF(VLOOKUP(A249,Calendar!$A$3:$G$368,7,FALSE)="S", "", VLOOKUP(A249,Calendar!$A$3:$G$368,7,FALSE)),IF(VLOOKUP(A249,Calendar!$A$3:$G$368,4,FALSE)="S", "", VLOOKUP(A249,Calendar!$A$3:$G$368,4,FALSE))))</f>
        <v>T</v>
      </c>
      <c r="C249" s="35">
        <f>IF($B$45=3,IF(B249="","",VLOOKUP(A249,Calendar!$A$3:$G$368,5,FALSE)),IF(B249="","",VLOOKUP(A249,Calendar!$A$3:$G$368,2,FALSE)))</f>
        <v>43095</v>
      </c>
      <c r="D249" s="107"/>
      <c r="E249" s="107"/>
      <c r="F249" s="108"/>
      <c r="G249" s="109"/>
      <c r="H249" s="107"/>
      <c r="I249" s="107"/>
      <c r="J249" s="108"/>
      <c r="K249" s="145"/>
      <c r="L249" s="145"/>
      <c r="M249" s="146"/>
      <c r="N249" s="110"/>
      <c r="O249" s="65">
        <f t="shared" si="36"/>
        <v>0</v>
      </c>
      <c r="P249" s="143">
        <f t="shared" si="37"/>
        <v>0</v>
      </c>
      <c r="Q249" s="65">
        <f t="shared" si="34"/>
        <v>0</v>
      </c>
      <c r="R249" s="120" t="str">
        <f>IF(G249="","",IF(COUNT(SEARCH({"Inservice","Prof","PD"},G249)),TRUE,FALSE))</f>
        <v/>
      </c>
      <c r="S249" s="120" t="str">
        <f>IF(G249="","",IF(COUNT(SEARCH({"Parent","Conference","PT"},G249)),TRUE,FALSE))</f>
        <v/>
      </c>
      <c r="T249" s="72">
        <f t="shared" si="35"/>
        <v>0</v>
      </c>
      <c r="U249" s="72" t="str">
        <f>IF(OR(G249="Last Attendance Day for Seniors",U248="x"),x,"")</f>
        <v/>
      </c>
      <c r="W249" s="4"/>
    </row>
    <row r="250" spans="1:23" ht="15.75" customHeight="1" x14ac:dyDescent="0.15">
      <c r="A250" s="4">
        <v>1227</v>
      </c>
      <c r="B250" s="8" t="str">
        <f>IF(ISNA(IF($B$45=3,IF(VLOOKUP(A250,Calendar!$A$3:$G$368,7,FALSE)="S", "", VLOOKUP(A250,Calendar!$A$3:$G$368,7,FALSE)),IF(VLOOKUP(A250,Calendar!$A$3:$G$368,4,FALSE)="S", "", VLOOKUP(A250,Calendar!$A$3:$G$368,4,FALSE)))),"",IF($B$45=3,IF(VLOOKUP(A250,Calendar!$A$3:$G$368,7,FALSE)="S", "", VLOOKUP(A250,Calendar!$A$3:$G$368,7,FALSE)),IF(VLOOKUP(A250,Calendar!$A$3:$G$368,4,FALSE)="S", "", VLOOKUP(A250,Calendar!$A$3:$G$368,4,FALSE))))</f>
        <v>W</v>
      </c>
      <c r="C250" s="35">
        <f>IF($B$45=3,IF(B250="","",VLOOKUP(A250,Calendar!$A$3:$G$368,5,FALSE)),IF(B250="","",VLOOKUP(A250,Calendar!$A$3:$G$368,2,FALSE)))</f>
        <v>43096</v>
      </c>
      <c r="D250" s="107"/>
      <c r="E250" s="107"/>
      <c r="F250" s="108"/>
      <c r="G250" s="109"/>
      <c r="H250" s="107"/>
      <c r="I250" s="107"/>
      <c r="J250" s="108"/>
      <c r="K250" s="145"/>
      <c r="L250" s="145"/>
      <c r="M250" s="146"/>
      <c r="N250" s="110"/>
      <c r="O250" s="65">
        <f t="shared" si="36"/>
        <v>0</v>
      </c>
      <c r="P250" s="143">
        <f t="shared" si="37"/>
        <v>0</v>
      </c>
      <c r="Q250" s="65">
        <f t="shared" si="34"/>
        <v>0</v>
      </c>
      <c r="R250" s="120" t="str">
        <f>IF(G250="","",IF(COUNT(SEARCH({"Inservice","Prof","PD"},G250)),TRUE,FALSE))</f>
        <v/>
      </c>
      <c r="S250" s="120" t="str">
        <f>IF(G250="","",IF(COUNT(SEARCH({"Parent","Conference","PT"},G250)),TRUE,FALSE))</f>
        <v/>
      </c>
      <c r="T250" s="72">
        <f t="shared" si="35"/>
        <v>0</v>
      </c>
      <c r="U250" s="72" t="str">
        <f>IF(OR(G250="Last Attendance Day for Seniors",U249="x"),x,"")</f>
        <v/>
      </c>
    </row>
    <row r="251" spans="1:23" ht="15.75" customHeight="1" x14ac:dyDescent="0.15">
      <c r="A251" s="4">
        <v>1228</v>
      </c>
      <c r="B251" s="8" t="str">
        <f>IF(ISNA(IF($B$45=3,IF(VLOOKUP(A251,Calendar!$A$3:$G$368,7,FALSE)="S", "", VLOOKUP(A251,Calendar!$A$3:$G$368,7,FALSE)),IF(VLOOKUP(A251,Calendar!$A$3:$G$368,4,FALSE)="S", "", VLOOKUP(A251,Calendar!$A$3:$G$368,4,FALSE)))),"",IF($B$45=3,IF(VLOOKUP(A251,Calendar!$A$3:$G$368,7,FALSE)="S", "", VLOOKUP(A251,Calendar!$A$3:$G$368,7,FALSE)),IF(VLOOKUP(A251,Calendar!$A$3:$G$368,4,FALSE)="S", "", VLOOKUP(A251,Calendar!$A$3:$G$368,4,FALSE))))</f>
        <v>R</v>
      </c>
      <c r="C251" s="35">
        <f>IF($B$45=3,IF(B251="","",VLOOKUP(A251,Calendar!$A$3:$G$368,5,FALSE)),IF(B251="","",VLOOKUP(A251,Calendar!$A$3:$G$368,2,FALSE)))</f>
        <v>43097</v>
      </c>
      <c r="D251" s="107"/>
      <c r="E251" s="107"/>
      <c r="F251" s="108"/>
      <c r="G251" s="109"/>
      <c r="H251" s="107"/>
      <c r="I251" s="107"/>
      <c r="J251" s="108"/>
      <c r="K251" s="145"/>
      <c r="L251" s="145"/>
      <c r="M251" s="146"/>
      <c r="N251" s="110"/>
      <c r="O251" s="65">
        <f t="shared" si="36"/>
        <v>0</v>
      </c>
      <c r="P251" s="143">
        <f t="shared" si="37"/>
        <v>0</v>
      </c>
      <c r="Q251" s="65">
        <f t="shared" si="34"/>
        <v>0</v>
      </c>
      <c r="R251" s="120" t="str">
        <f>IF(G251="","",IF(COUNT(SEARCH({"Inservice","Prof","PD"},G251)),TRUE,FALSE))</f>
        <v/>
      </c>
      <c r="S251" s="120" t="str">
        <f>IF(G251="","",IF(COUNT(SEARCH({"Parent","Conference","PT"},G251)),TRUE,FALSE))</f>
        <v/>
      </c>
      <c r="T251" s="72">
        <f t="shared" si="35"/>
        <v>0</v>
      </c>
      <c r="U251" s="72" t="str">
        <f>IF(OR(G251="Last Attendance Day for Seniors",U250="x"),x,"")</f>
        <v/>
      </c>
    </row>
    <row r="252" spans="1:23" ht="15.75" customHeight="1" x14ac:dyDescent="0.15">
      <c r="A252" s="4">
        <v>1229</v>
      </c>
      <c r="B252" s="8" t="str">
        <f>IF(ISNA(IF($B$45=3,IF(VLOOKUP(A252,Calendar!$A$3:$G$368,7,FALSE)="S", "", VLOOKUP(A252,Calendar!$A$3:$G$368,7,FALSE)),IF(VLOOKUP(A252,Calendar!$A$3:$G$368,4,FALSE)="S", "", VLOOKUP(A252,Calendar!$A$3:$G$368,4,FALSE)))),"",IF($B$45=3,IF(VLOOKUP(A252,Calendar!$A$3:$G$368,7,FALSE)="S", "", VLOOKUP(A252,Calendar!$A$3:$G$368,7,FALSE)),IF(VLOOKUP(A252,Calendar!$A$3:$G$368,4,FALSE)="S", "", VLOOKUP(A252,Calendar!$A$3:$G$368,4,FALSE))))</f>
        <v>F</v>
      </c>
      <c r="C252" s="35">
        <f>IF($B$45=3,IF(B252="","",VLOOKUP(A252,Calendar!$A$3:$G$368,5,FALSE)),IF(B252="","",VLOOKUP(A252,Calendar!$A$3:$G$368,2,FALSE)))</f>
        <v>43098</v>
      </c>
      <c r="D252" s="107"/>
      <c r="E252" s="107"/>
      <c r="F252" s="108"/>
      <c r="G252" s="109"/>
      <c r="H252" s="107"/>
      <c r="I252" s="107"/>
      <c r="J252" s="108"/>
      <c r="K252" s="145"/>
      <c r="L252" s="145"/>
      <c r="M252" s="146"/>
      <c r="N252" s="110"/>
      <c r="O252" s="65">
        <f t="shared" si="36"/>
        <v>0</v>
      </c>
      <c r="P252" s="143">
        <f t="shared" si="37"/>
        <v>0</v>
      </c>
      <c r="Q252" s="65">
        <f t="shared" si="34"/>
        <v>0</v>
      </c>
      <c r="R252" s="120" t="str">
        <f>IF(G252="","",IF(COUNT(SEARCH({"Inservice","Prof","PD"},G252)),TRUE,FALSE))</f>
        <v/>
      </c>
      <c r="S252" s="120" t="str">
        <f>IF(G252="","",IF(COUNT(SEARCH({"Parent","Conference","PT"},G252)),TRUE,FALSE))</f>
        <v/>
      </c>
      <c r="T252" s="72">
        <f t="shared" si="35"/>
        <v>0</v>
      </c>
      <c r="U252" s="72" t="str">
        <f>IF(OR(G252="Last Attendance Day for Seniors",U251="x"),x,"")</f>
        <v/>
      </c>
    </row>
    <row r="253" spans="1:23" ht="15.75" customHeight="1" x14ac:dyDescent="0.15">
      <c r="A253" s="4">
        <v>1230</v>
      </c>
      <c r="B253" s="8" t="str">
        <f>IF(ISNA(IF($B$45=3,IF(VLOOKUP(A253,Calendar!$A$3:$G$368,7,FALSE)="S", "", VLOOKUP(A253,Calendar!$A$3:$G$368,7,FALSE)),IF(VLOOKUP(A253,Calendar!$A$3:$G$368,4,FALSE)="S", "", VLOOKUP(A253,Calendar!$A$3:$G$368,4,FALSE)))),"",IF($B$45=3,IF(VLOOKUP(A253,Calendar!$A$3:$G$368,7,FALSE)="S", "", VLOOKUP(A253,Calendar!$A$3:$G$368,7,FALSE)),IF(VLOOKUP(A253,Calendar!$A$3:$G$368,4,FALSE)="S", "", VLOOKUP(A253,Calendar!$A$3:$G$368,4,FALSE))))</f>
        <v/>
      </c>
      <c r="C253" s="35" t="str">
        <f>IF($B$45=3,IF(B253="","",VLOOKUP(A253,Calendar!$A$3:$G$368,5,FALSE)),IF(B253="","",VLOOKUP(A253,Calendar!$A$3:$G$368,2,FALSE)))</f>
        <v/>
      </c>
      <c r="D253" s="107"/>
      <c r="E253" s="107"/>
      <c r="F253" s="108"/>
      <c r="G253" s="109"/>
      <c r="H253" s="107"/>
      <c r="I253" s="107"/>
      <c r="J253" s="108"/>
      <c r="K253" s="145"/>
      <c r="L253" s="145"/>
      <c r="M253" s="146"/>
      <c r="N253" s="110"/>
      <c r="O253" s="65">
        <f t="shared" si="36"/>
        <v>0</v>
      </c>
      <c r="P253" s="143">
        <f t="shared" si="37"/>
        <v>0</v>
      </c>
      <c r="Q253" s="65">
        <f t="shared" si="34"/>
        <v>0</v>
      </c>
      <c r="R253" s="120" t="str">
        <f>IF(G253="","",IF(COUNT(SEARCH({"Inservice","Prof","PD"},G253)),TRUE,FALSE))</f>
        <v/>
      </c>
      <c r="S253" s="120" t="str">
        <f>IF(G253="","",IF(COUNT(SEARCH({"Parent","Conference","PT"},G253)),TRUE,FALSE))</f>
        <v/>
      </c>
      <c r="T253" s="72">
        <f t="shared" si="35"/>
        <v>0</v>
      </c>
      <c r="U253" s="72" t="str">
        <f>IF(OR(G253="Last Attendance Day for Seniors",U252="x"),x,"")</f>
        <v/>
      </c>
    </row>
    <row r="254" spans="1:23" ht="15.75" customHeight="1" x14ac:dyDescent="0.15">
      <c r="A254" s="4">
        <v>1231</v>
      </c>
      <c r="B254" s="8" t="str">
        <f>IF(ISNA(IF($B$45=3,IF(VLOOKUP(A254,Calendar!$A$3:$G$368,7,FALSE)="S", "", VLOOKUP(A254,Calendar!$A$3:$G$368,7,FALSE)),IF(VLOOKUP(A254,Calendar!$A$3:$G$368,4,FALSE)="S", "", VLOOKUP(A254,Calendar!$A$3:$G$368,4,FALSE)))),"",IF($B$45=3,IF(VLOOKUP(A254,Calendar!$A$3:$G$368,7,FALSE)="S", "", VLOOKUP(A254,Calendar!$A$3:$G$368,7,FALSE)),IF(VLOOKUP(A254,Calendar!$A$3:$G$368,4,FALSE)="S", "", VLOOKUP(A254,Calendar!$A$3:$G$368,4,FALSE))))</f>
        <v/>
      </c>
      <c r="C254" s="35" t="str">
        <f>IF($B$45=3,IF(B254="","",VLOOKUP(A254,Calendar!$A$3:$G$368,5,FALSE)),IF(B254="","",VLOOKUP(A254,Calendar!$A$3:$G$368,2,FALSE)))</f>
        <v/>
      </c>
      <c r="D254" s="107"/>
      <c r="E254" s="107"/>
      <c r="F254" s="108"/>
      <c r="G254" s="109"/>
      <c r="H254" s="107"/>
      <c r="I254" s="107"/>
      <c r="J254" s="108"/>
      <c r="K254" s="145"/>
      <c r="L254" s="145"/>
      <c r="M254" s="146"/>
      <c r="N254" s="110"/>
      <c r="O254" s="65">
        <f t="shared" si="36"/>
        <v>0</v>
      </c>
      <c r="P254" s="143">
        <f t="shared" si="37"/>
        <v>0</v>
      </c>
      <c r="Q254" s="65">
        <f t="shared" si="34"/>
        <v>0</v>
      </c>
      <c r="R254" s="120" t="str">
        <f>IF(G254="","",IF(COUNT(SEARCH({"Inservice","Prof","PD"},G254)),TRUE,FALSE))</f>
        <v/>
      </c>
      <c r="S254" s="120" t="str">
        <f>IF(G254="","",IF(COUNT(SEARCH({"Parent","Conference","PT"},G254)),TRUE,FALSE))</f>
        <v/>
      </c>
      <c r="T254" s="72">
        <f t="shared" si="35"/>
        <v>0</v>
      </c>
      <c r="U254" s="72" t="str">
        <f>IF(OR(G254="Last Attendance Day for Seniors",U253="x"),x,"")</f>
        <v/>
      </c>
    </row>
    <row r="255" spans="1:23" s="19" customFormat="1" ht="3" customHeight="1" x14ac:dyDescent="0.15">
      <c r="B255" s="24"/>
      <c r="C255" s="11"/>
      <c r="D255" s="12"/>
      <c r="E255" s="12"/>
      <c r="F255" s="13"/>
      <c r="G255" s="11"/>
      <c r="H255" s="12"/>
      <c r="I255" s="12"/>
      <c r="J255" s="12"/>
      <c r="K255" s="12"/>
      <c r="L255" s="12"/>
      <c r="M255" s="12"/>
      <c r="N255" s="13"/>
      <c r="O255" s="13"/>
      <c r="P255" s="13"/>
      <c r="Q255" s="11"/>
      <c r="R255" s="63"/>
      <c r="S255" s="63"/>
      <c r="T255" s="63"/>
      <c r="U255" s="63"/>
      <c r="W255" s="4"/>
    </row>
    <row r="256" spans="1:23" ht="15.75" customHeight="1" x14ac:dyDescent="0.15">
      <c r="B256" s="25" t="s">
        <v>17</v>
      </c>
      <c r="C256" s="26"/>
      <c r="D256" s="27"/>
      <c r="E256" s="28">
        <f>COUNT(E224:E254)</f>
        <v>0</v>
      </c>
      <c r="F256" s="29"/>
      <c r="G256" s="30" t="s">
        <v>58</v>
      </c>
      <c r="H256" s="12"/>
      <c r="I256" s="12"/>
      <c r="J256" s="12"/>
      <c r="K256" s="12"/>
      <c r="L256" s="12"/>
      <c r="M256" s="12"/>
      <c r="N256" s="13"/>
      <c r="O256" s="66">
        <f>SUM(O224:O254)*0.5</f>
        <v>0</v>
      </c>
      <c r="P256" s="66">
        <f t="shared" ref="P256:Q256" si="38">SUM(P224:P254)</f>
        <v>0</v>
      </c>
      <c r="Q256" s="66">
        <f t="shared" si="38"/>
        <v>0</v>
      </c>
      <c r="R256" s="71"/>
      <c r="S256" s="71"/>
    </row>
    <row r="257" spans="1:23" ht="15.75" customHeight="1" x14ac:dyDescent="0.15">
      <c r="B257" s="31" t="s">
        <v>46</v>
      </c>
      <c r="C257" s="31"/>
      <c r="D257" s="32"/>
      <c r="E257" s="32"/>
      <c r="F257" s="73">
        <f>COUNTIF(T224:T254,1)</f>
        <v>0</v>
      </c>
      <c r="G257" s="79" t="s">
        <v>18</v>
      </c>
      <c r="H257" s="76"/>
      <c r="I257" s="76"/>
      <c r="J257" s="76"/>
      <c r="K257" s="76"/>
      <c r="L257" s="76"/>
      <c r="M257" s="76"/>
      <c r="N257" s="77">
        <f>SUM(N224:N254)</f>
        <v>0</v>
      </c>
      <c r="O257" s="77">
        <f>O256*1440/60</f>
        <v>0</v>
      </c>
      <c r="P257" s="77">
        <f t="shared" ref="P257" si="39">P256*1440/60</f>
        <v>0</v>
      </c>
      <c r="Q257" s="77">
        <f t="shared" ref="Q257" si="40">Q256*1440/60</f>
        <v>0</v>
      </c>
      <c r="R257" s="1"/>
      <c r="S257" s="1"/>
      <c r="T257" s="6"/>
    </row>
    <row r="258" spans="1:23" ht="15.75" customHeight="1" x14ac:dyDescent="0.15">
      <c r="B258" s="8"/>
      <c r="C258" s="7"/>
      <c r="D258" s="14"/>
      <c r="E258" s="14"/>
      <c r="F258" s="15"/>
      <c r="G258" s="16"/>
      <c r="H258" s="14"/>
      <c r="I258" s="14"/>
      <c r="J258" s="14"/>
      <c r="K258" s="14"/>
      <c r="L258" s="14"/>
      <c r="M258" s="14"/>
      <c r="N258" s="15"/>
      <c r="O258" s="15"/>
      <c r="P258" s="15"/>
      <c r="Q258" s="7"/>
      <c r="T258" s="6"/>
    </row>
    <row r="259" spans="1:23" ht="15.75" customHeight="1" x14ac:dyDescent="0.2">
      <c r="B259" s="157" t="s">
        <v>0</v>
      </c>
      <c r="C259" s="158"/>
      <c r="D259" s="158"/>
      <c r="E259" s="158"/>
      <c r="F259" s="158"/>
      <c r="G259" s="158"/>
      <c r="H259" s="158"/>
      <c r="I259" s="158"/>
      <c r="J259" s="158"/>
      <c r="K259" s="158"/>
      <c r="L259" s="158"/>
      <c r="M259" s="158"/>
      <c r="N259" s="158"/>
      <c r="O259" s="158"/>
      <c r="P259" s="158"/>
      <c r="Q259" s="158"/>
      <c r="R259" s="1"/>
      <c r="S259" s="1"/>
      <c r="T259" s="6"/>
    </row>
    <row r="260" spans="1:23" ht="15.75" customHeight="1" x14ac:dyDescent="0.2">
      <c r="B260" s="157" t="str">
        <f>VLOOKUP(B45,Calendar!$O$11:$P$13,2,FALSE)</f>
        <v>Please Select</v>
      </c>
      <c r="C260" s="158"/>
      <c r="D260" s="158"/>
      <c r="E260" s="158"/>
      <c r="F260" s="158"/>
      <c r="G260" s="158"/>
      <c r="H260" s="158"/>
      <c r="I260" s="158"/>
      <c r="J260" s="158"/>
      <c r="K260" s="158"/>
      <c r="L260" s="158"/>
      <c r="M260" s="158"/>
      <c r="N260" s="158"/>
      <c r="O260" s="158"/>
      <c r="P260" s="158"/>
      <c r="Q260" s="158"/>
      <c r="R260" s="1"/>
      <c r="S260" s="1"/>
      <c r="T260" s="6"/>
    </row>
    <row r="261" spans="1:23" s="19" customFormat="1" ht="15.75" customHeight="1" x14ac:dyDescent="0.15">
      <c r="B261" s="1"/>
      <c r="C261" s="1"/>
      <c r="D261" s="2"/>
      <c r="E261" s="2"/>
      <c r="F261" s="3"/>
      <c r="G261" s="1"/>
      <c r="H261" s="5"/>
      <c r="I261" s="5"/>
      <c r="J261" s="5"/>
      <c r="K261" s="5"/>
      <c r="L261" s="5"/>
      <c r="M261" s="5"/>
      <c r="N261" s="6"/>
      <c r="O261" s="6"/>
      <c r="P261" s="3"/>
      <c r="Q261" s="1"/>
      <c r="R261" s="4"/>
      <c r="S261" s="4"/>
      <c r="T261" s="6"/>
      <c r="U261" s="4"/>
      <c r="W261" s="4"/>
    </row>
    <row r="262" spans="1:23" ht="15.75" customHeight="1" x14ac:dyDescent="0.2">
      <c r="B262" s="19" t="s">
        <v>20</v>
      </c>
      <c r="D262" s="159" t="s">
        <v>24</v>
      </c>
      <c r="E262" s="160"/>
      <c r="N262" s="56" t="s">
        <v>66</v>
      </c>
      <c r="O262" s="161" t="str">
        <f>IF($O$47="","",$O$47)</f>
        <v/>
      </c>
      <c r="P262" s="162"/>
      <c r="Q262" s="162"/>
      <c r="T262" s="6"/>
    </row>
    <row r="263" spans="1:23" ht="15.75" customHeight="1" x14ac:dyDescent="0.15">
      <c r="R263" s="22"/>
      <c r="S263" s="22"/>
      <c r="T263" s="6"/>
    </row>
    <row r="264" spans="1:23" ht="23.25" x14ac:dyDescent="0.2">
      <c r="B264" s="58"/>
      <c r="C264" s="58"/>
      <c r="D264" s="152" t="s">
        <v>3</v>
      </c>
      <c r="E264" s="153"/>
      <c r="F264" s="59" t="s">
        <v>56</v>
      </c>
      <c r="G264" s="154" t="s">
        <v>53</v>
      </c>
      <c r="H264" s="155"/>
      <c r="I264" s="156"/>
      <c r="J264" s="131" t="s">
        <v>75</v>
      </c>
      <c r="K264" s="133" t="s">
        <v>4</v>
      </c>
      <c r="L264" s="134"/>
      <c r="M264" s="135" t="s">
        <v>75</v>
      </c>
      <c r="N264" s="59" t="s">
        <v>54</v>
      </c>
      <c r="O264" s="59" t="s">
        <v>4</v>
      </c>
      <c r="P264" s="59" t="s">
        <v>5</v>
      </c>
      <c r="Q264" s="60" t="s">
        <v>6</v>
      </c>
      <c r="R264" s="22"/>
      <c r="S264" s="22"/>
      <c r="T264" s="6"/>
    </row>
    <row r="265" spans="1:23" ht="15.75" customHeight="1" x14ac:dyDescent="0.15">
      <c r="B265" s="8" t="s">
        <v>7</v>
      </c>
      <c r="C265" s="8" t="s">
        <v>8</v>
      </c>
      <c r="D265" s="9" t="s">
        <v>9</v>
      </c>
      <c r="E265" s="9" t="s">
        <v>10</v>
      </c>
      <c r="F265" s="10" t="s">
        <v>55</v>
      </c>
      <c r="G265" s="8" t="s">
        <v>11</v>
      </c>
      <c r="H265" s="9" t="s">
        <v>9</v>
      </c>
      <c r="I265" s="9" t="s">
        <v>10</v>
      </c>
      <c r="J265" s="132" t="s">
        <v>55</v>
      </c>
      <c r="K265" s="136" t="s">
        <v>9</v>
      </c>
      <c r="L265" s="137" t="s">
        <v>10</v>
      </c>
      <c r="M265" s="138" t="s">
        <v>55</v>
      </c>
      <c r="N265" s="10" t="s">
        <v>12</v>
      </c>
      <c r="O265" s="10" t="s">
        <v>55</v>
      </c>
      <c r="P265" s="10" t="s">
        <v>55</v>
      </c>
      <c r="Q265" s="8" t="s">
        <v>55</v>
      </c>
    </row>
    <row r="266" spans="1:23" ht="3" customHeight="1" x14ac:dyDescent="0.15">
      <c r="B266" s="11"/>
      <c r="C266" s="11"/>
      <c r="D266" s="12"/>
      <c r="E266" s="12"/>
      <c r="F266" s="13"/>
      <c r="G266" s="11"/>
      <c r="H266" s="12"/>
      <c r="I266" s="12"/>
      <c r="J266" s="12"/>
      <c r="K266" s="12"/>
      <c r="L266" s="12"/>
      <c r="M266" s="12"/>
      <c r="N266" s="13"/>
      <c r="O266" s="13"/>
      <c r="P266" s="13"/>
      <c r="Q266" s="11"/>
      <c r="R266" s="63"/>
      <c r="S266" s="63"/>
      <c r="T266" s="63"/>
      <c r="U266" s="63"/>
    </row>
    <row r="267" spans="1:23" s="19" customFormat="1" ht="15.75" customHeight="1" x14ac:dyDescent="0.15">
      <c r="A267" s="4">
        <v>101</v>
      </c>
      <c r="B267" s="8" t="str">
        <f>IF(ISNA(IF($B$45=3,IF(VLOOKUP(A267,Calendar!$A$3:$G$368,7,FALSE)="S", "", VLOOKUP(A267,Calendar!$A$3:$G$368,7,FALSE)),IF(VLOOKUP(A267,Calendar!$A$3:$G$368,4,FALSE)="S", "", VLOOKUP(A267,Calendar!$A$3:$G$368,4,FALSE)))),"",IF($B$45=3,IF(VLOOKUP(A267,Calendar!$A$3:$G$368,7,FALSE)="S", "", VLOOKUP(A267,Calendar!$A$3:$G$368,7,FALSE)),IF(VLOOKUP(A267,Calendar!$A$3:$G$368,4,FALSE)="S", "", VLOOKUP(A267,Calendar!$A$3:$G$368,4,FALSE))))</f>
        <v>M</v>
      </c>
      <c r="C267" s="35">
        <f>IF($B$45=3,IF(B267="","",VLOOKUP(A267,Calendar!$A$3:$G$368,5,FALSE)),IF(B267="","",VLOOKUP(A267,Calendar!$A$3:$G$368,2,FALSE)))</f>
        <v>43101</v>
      </c>
      <c r="D267" s="107"/>
      <c r="E267" s="107"/>
      <c r="F267" s="108"/>
      <c r="G267" s="109"/>
      <c r="H267" s="107"/>
      <c r="I267" s="107"/>
      <c r="J267" s="108"/>
      <c r="K267" s="145"/>
      <c r="L267" s="145"/>
      <c r="M267" s="146"/>
      <c r="N267" s="110"/>
      <c r="O267" s="65">
        <f>IF(R267=FALSE, 0, IF(K267&gt;L267,(L267+0.5)-K267-(M267/1440),L267-K267-(M267/1440)))</f>
        <v>0</v>
      </c>
      <c r="P267" s="143">
        <f>IF(S267=FALSE, 0, IF(H267&gt;I267,(I267+0.5)-H267-(J267/1440),I267-H267-(J267/1440)))</f>
        <v>0</v>
      </c>
      <c r="Q267" s="65">
        <f t="shared" ref="Q267:Q297" si="41">IF(D267&gt;E267,(E267+0.5)-D267-(F267/1440),E267-D267-(F267/1440))</f>
        <v>0</v>
      </c>
      <c r="R267" s="120" t="str">
        <f>IF(G267="","",IF(COUNT(SEARCH({"Inservice","Prof","PD"},G267)),TRUE,FALSE))</f>
        <v/>
      </c>
      <c r="S267" s="120" t="str">
        <f>IF(G267="","",IF(COUNT(SEARCH({"Parent","Conference","PT"},G267)),TRUE,FALSE))</f>
        <v/>
      </c>
      <c r="T267" s="72">
        <f t="shared" ref="T267:T297" si="42">IF(OR(N267&lt;&gt;"",O267&lt;&gt;0,P267&lt;&gt;0,Q267&lt;&gt;0),1,0)</f>
        <v>0</v>
      </c>
      <c r="U267" s="72" t="str">
        <f>IF(OR(G267="Last Attendance Day for Seniors",U266="x"),x,"")</f>
        <v/>
      </c>
      <c r="W267" s="4"/>
    </row>
    <row r="268" spans="1:23" s="19" customFormat="1" ht="15.75" customHeight="1" x14ac:dyDescent="0.15">
      <c r="A268" s="4">
        <v>102</v>
      </c>
      <c r="B268" s="8" t="str">
        <f>IF(ISNA(IF($B$45=3,IF(VLOOKUP(A268,Calendar!$A$3:$G$368,7,FALSE)="S", "", VLOOKUP(A268,Calendar!$A$3:$G$368,7,FALSE)),IF(VLOOKUP(A268,Calendar!$A$3:$G$368,4,FALSE)="S", "", VLOOKUP(A268,Calendar!$A$3:$G$368,4,FALSE)))),"",IF($B$45=3,IF(VLOOKUP(A268,Calendar!$A$3:$G$368,7,FALSE)="S", "", VLOOKUP(A268,Calendar!$A$3:$G$368,7,FALSE)),IF(VLOOKUP(A268,Calendar!$A$3:$G$368,4,FALSE)="S", "", VLOOKUP(A268,Calendar!$A$3:$G$368,4,FALSE))))</f>
        <v>T</v>
      </c>
      <c r="C268" s="35">
        <f>IF($B$45=3,IF(B268="","",VLOOKUP(A268,Calendar!$A$3:$G$368,5,FALSE)),IF(B268="","",VLOOKUP(A268,Calendar!$A$3:$G$368,2,FALSE)))</f>
        <v>43102</v>
      </c>
      <c r="D268" s="107"/>
      <c r="E268" s="107"/>
      <c r="F268" s="108"/>
      <c r="G268" s="109"/>
      <c r="H268" s="107"/>
      <c r="I268" s="107"/>
      <c r="J268" s="108"/>
      <c r="K268" s="145"/>
      <c r="L268" s="145"/>
      <c r="M268" s="146"/>
      <c r="N268" s="110"/>
      <c r="O268" s="65">
        <f t="shared" ref="O268:O297" si="43">IF(R268=FALSE, 0, IF(K268&gt;L268,(L268+0.5)-K268-(M268/1440),L268-K268-(M268/1440)))</f>
        <v>0</v>
      </c>
      <c r="P268" s="143">
        <f t="shared" ref="P268:P297" si="44">IF(S268=FALSE, 0, IF(H268&gt;I268,(I268+0.5)-H268-(J268/1440),I268-H268-(J268/1440)))</f>
        <v>0</v>
      </c>
      <c r="Q268" s="65">
        <f t="shared" si="41"/>
        <v>0</v>
      </c>
      <c r="R268" s="120" t="str">
        <f>IF(G268="","",IF(COUNT(SEARCH({"Inservice","Prof","PD"},G268)),TRUE,FALSE))</f>
        <v/>
      </c>
      <c r="S268" s="120" t="str">
        <f>IF(G268="","",IF(COUNT(SEARCH({"Parent","Conference","PT"},G268)),TRUE,FALSE))</f>
        <v/>
      </c>
      <c r="T268" s="72">
        <f t="shared" si="42"/>
        <v>0</v>
      </c>
      <c r="U268" s="72" t="str">
        <f>IF(OR(G268="Last Attendance Day for Seniors",U267="x"),x,"")</f>
        <v/>
      </c>
      <c r="W268" s="4"/>
    </row>
    <row r="269" spans="1:23" s="19" customFormat="1" ht="15.75" customHeight="1" x14ac:dyDescent="0.15">
      <c r="A269" s="4">
        <v>103</v>
      </c>
      <c r="B269" s="8" t="str">
        <f>IF(ISNA(IF($B$45=3,IF(VLOOKUP(A269,Calendar!$A$3:$G$368,7,FALSE)="S", "", VLOOKUP(A269,Calendar!$A$3:$G$368,7,FALSE)),IF(VLOOKUP(A269,Calendar!$A$3:$G$368,4,FALSE)="S", "", VLOOKUP(A269,Calendar!$A$3:$G$368,4,FALSE)))),"",IF($B$45=3,IF(VLOOKUP(A269,Calendar!$A$3:$G$368,7,FALSE)="S", "", VLOOKUP(A269,Calendar!$A$3:$G$368,7,FALSE)),IF(VLOOKUP(A269,Calendar!$A$3:$G$368,4,FALSE)="S", "", VLOOKUP(A269,Calendar!$A$3:$G$368,4,FALSE))))</f>
        <v>W</v>
      </c>
      <c r="C269" s="35">
        <f>IF($B$45=3,IF(B269="","",VLOOKUP(A269,Calendar!$A$3:$G$368,5,FALSE)),IF(B269="","",VLOOKUP(A269,Calendar!$A$3:$G$368,2,FALSE)))</f>
        <v>43103</v>
      </c>
      <c r="D269" s="107"/>
      <c r="E269" s="107"/>
      <c r="F269" s="108"/>
      <c r="G269" s="109"/>
      <c r="H269" s="107"/>
      <c r="I269" s="107"/>
      <c r="J269" s="108"/>
      <c r="K269" s="145"/>
      <c r="L269" s="145"/>
      <c r="M269" s="146"/>
      <c r="N269" s="110"/>
      <c r="O269" s="65">
        <f t="shared" si="43"/>
        <v>0</v>
      </c>
      <c r="P269" s="143">
        <f t="shared" si="44"/>
        <v>0</v>
      </c>
      <c r="Q269" s="65">
        <f>IF(D269&gt;E269,(E269+0.5)-D269-(F269/1440),E269-D269-(F269/1440))</f>
        <v>0</v>
      </c>
      <c r="R269" s="120" t="str">
        <f>IF(G269="","",IF(COUNT(SEARCH({"Inservice","Prof","PD"},G269)),TRUE,FALSE))</f>
        <v/>
      </c>
      <c r="S269" s="120" t="str">
        <f>IF(G269="","",IF(COUNT(SEARCH({"Parent","Conference","PT"},G269)),TRUE,FALSE))</f>
        <v/>
      </c>
      <c r="T269" s="72">
        <f t="shared" si="42"/>
        <v>0</v>
      </c>
      <c r="U269" s="72" t="str">
        <f>IF(OR(G269="Last Attendance Day for Seniors",U268="x"),x,"")</f>
        <v/>
      </c>
      <c r="W269" s="4"/>
    </row>
    <row r="270" spans="1:23" ht="15.75" customHeight="1" x14ac:dyDescent="0.15">
      <c r="A270" s="4">
        <v>104</v>
      </c>
      <c r="B270" s="8" t="str">
        <f>IF(ISNA(IF($B$45=3,IF(VLOOKUP(A270,Calendar!$A$3:$G$368,7,FALSE)="S", "", VLOOKUP(A270,Calendar!$A$3:$G$368,7,FALSE)),IF(VLOOKUP(A270,Calendar!$A$3:$G$368,4,FALSE)="S", "", VLOOKUP(A270,Calendar!$A$3:$G$368,4,FALSE)))),"",IF($B$45=3,IF(VLOOKUP(A270,Calendar!$A$3:$G$368,7,FALSE)="S", "", VLOOKUP(A270,Calendar!$A$3:$G$368,7,FALSE)),IF(VLOOKUP(A270,Calendar!$A$3:$G$368,4,FALSE)="S", "", VLOOKUP(A270,Calendar!$A$3:$G$368,4,FALSE))))</f>
        <v>R</v>
      </c>
      <c r="C270" s="35">
        <f>IF($B$45=3,IF(B270="","",VLOOKUP(A270,Calendar!$A$3:$G$368,5,FALSE)),IF(B270="","",VLOOKUP(A270,Calendar!$A$3:$G$368,2,FALSE)))</f>
        <v>43104</v>
      </c>
      <c r="D270" s="107"/>
      <c r="E270" s="107"/>
      <c r="F270" s="108"/>
      <c r="G270" s="109"/>
      <c r="H270" s="107"/>
      <c r="I270" s="107"/>
      <c r="J270" s="108"/>
      <c r="K270" s="145"/>
      <c r="L270" s="145"/>
      <c r="M270" s="146"/>
      <c r="N270" s="110"/>
      <c r="O270" s="65">
        <f t="shared" si="43"/>
        <v>0</v>
      </c>
      <c r="P270" s="143">
        <f t="shared" si="44"/>
        <v>0</v>
      </c>
      <c r="Q270" s="65">
        <f t="shared" si="41"/>
        <v>0</v>
      </c>
      <c r="R270" s="120" t="str">
        <f>IF(G270="","",IF(COUNT(SEARCH({"Inservice","Prof","PD"},G270)),TRUE,FALSE))</f>
        <v/>
      </c>
      <c r="S270" s="120" t="str">
        <f>IF(G270="","",IF(COUNT(SEARCH({"Parent","Conference","PT"},G270)),TRUE,FALSE))</f>
        <v/>
      </c>
      <c r="T270" s="72">
        <f t="shared" si="42"/>
        <v>0</v>
      </c>
      <c r="U270" s="72" t="str">
        <f>IF(OR(G270="Last Attendance Day for Seniors",U269="x"),x,"")</f>
        <v/>
      </c>
    </row>
    <row r="271" spans="1:23" ht="15.75" customHeight="1" x14ac:dyDescent="0.15">
      <c r="A271" s="4">
        <v>105</v>
      </c>
      <c r="B271" s="8" t="str">
        <f>IF(ISNA(IF($B$45=3,IF(VLOOKUP(A271,Calendar!$A$3:$G$368,7,FALSE)="S", "", VLOOKUP(A271,Calendar!$A$3:$G$368,7,FALSE)),IF(VLOOKUP(A271,Calendar!$A$3:$G$368,4,FALSE)="S", "", VLOOKUP(A271,Calendar!$A$3:$G$368,4,FALSE)))),"",IF($B$45=3,IF(VLOOKUP(A271,Calendar!$A$3:$G$368,7,FALSE)="S", "", VLOOKUP(A271,Calendar!$A$3:$G$368,7,FALSE)),IF(VLOOKUP(A271,Calendar!$A$3:$G$368,4,FALSE)="S", "", VLOOKUP(A271,Calendar!$A$3:$G$368,4,FALSE))))</f>
        <v>F</v>
      </c>
      <c r="C271" s="35">
        <f>IF($B$45=3,IF(B271="","",VLOOKUP(A271,Calendar!$A$3:$G$368,5,FALSE)),IF(B271="","",VLOOKUP(A271,Calendar!$A$3:$G$368,2,FALSE)))</f>
        <v>43105</v>
      </c>
      <c r="D271" s="107"/>
      <c r="E271" s="107"/>
      <c r="F271" s="108"/>
      <c r="G271" s="109"/>
      <c r="H271" s="112"/>
      <c r="I271" s="107"/>
      <c r="J271" s="108"/>
      <c r="K271" s="145"/>
      <c r="L271" s="145"/>
      <c r="M271" s="146"/>
      <c r="N271" s="110"/>
      <c r="O271" s="65">
        <f t="shared" si="43"/>
        <v>0</v>
      </c>
      <c r="P271" s="143">
        <f t="shared" si="44"/>
        <v>0</v>
      </c>
      <c r="Q271" s="65">
        <f t="shared" si="41"/>
        <v>0</v>
      </c>
      <c r="R271" s="120" t="str">
        <f>IF(G271="","",IF(COUNT(SEARCH({"Inservice","Prof","PD"},G271)),TRUE,FALSE))</f>
        <v/>
      </c>
      <c r="S271" s="120" t="str">
        <f>IF(G271="","",IF(COUNT(SEARCH({"Parent","Conference","PT"},G271)),TRUE,FALSE))</f>
        <v/>
      </c>
      <c r="T271" s="72">
        <f t="shared" si="42"/>
        <v>0</v>
      </c>
      <c r="U271" s="72" t="str">
        <f>IF(OR(G271="Last Attendance Day for Seniors",U270="x"),x,"")</f>
        <v/>
      </c>
    </row>
    <row r="272" spans="1:23" ht="15.75" customHeight="1" x14ac:dyDescent="0.15">
      <c r="A272" s="4">
        <v>106</v>
      </c>
      <c r="B272" s="8" t="str">
        <f>IF(ISNA(IF($B$45=3,IF(VLOOKUP(A272,Calendar!$A$3:$G$368,7,FALSE)="S", "", VLOOKUP(A272,Calendar!$A$3:$G$368,7,FALSE)),IF(VLOOKUP(A272,Calendar!$A$3:$G$368,4,FALSE)="S", "", VLOOKUP(A272,Calendar!$A$3:$G$368,4,FALSE)))),"",IF($B$45=3,IF(VLOOKUP(A272,Calendar!$A$3:$G$368,7,FALSE)="S", "", VLOOKUP(A272,Calendar!$A$3:$G$368,7,FALSE)),IF(VLOOKUP(A272,Calendar!$A$3:$G$368,4,FALSE)="S", "", VLOOKUP(A272,Calendar!$A$3:$G$368,4,FALSE))))</f>
        <v/>
      </c>
      <c r="C272" s="35" t="str">
        <f>IF($B$45=3,IF(B272="","",VLOOKUP(A272,Calendar!$A$3:$G$368,5,FALSE)),IF(B272="","",VLOOKUP(A272,Calendar!$A$3:$G$368,2,FALSE)))</f>
        <v/>
      </c>
      <c r="D272" s="107"/>
      <c r="E272" s="107"/>
      <c r="F272" s="108"/>
      <c r="G272" s="109"/>
      <c r="H272" s="112"/>
      <c r="I272" s="107"/>
      <c r="J272" s="108"/>
      <c r="K272" s="145"/>
      <c r="L272" s="145"/>
      <c r="M272" s="146"/>
      <c r="N272" s="110"/>
      <c r="O272" s="65">
        <f t="shared" si="43"/>
        <v>0</v>
      </c>
      <c r="P272" s="143">
        <f t="shared" si="44"/>
        <v>0</v>
      </c>
      <c r="Q272" s="65">
        <f t="shared" si="41"/>
        <v>0</v>
      </c>
      <c r="R272" s="120" t="str">
        <f>IF(G272="","",IF(COUNT(SEARCH({"Inservice","Prof","PD"},G272)),TRUE,FALSE))</f>
        <v/>
      </c>
      <c r="S272" s="120" t="str">
        <f>IF(G272="","",IF(COUNT(SEARCH({"Parent","Conference","PT"},G272)),TRUE,FALSE))</f>
        <v/>
      </c>
      <c r="T272" s="72">
        <f t="shared" si="42"/>
        <v>0</v>
      </c>
      <c r="U272" s="72" t="str">
        <f>IF(OR(G272="Last Attendance Day for Seniors",U271="x"),x,"")</f>
        <v/>
      </c>
    </row>
    <row r="273" spans="1:23" ht="15.75" customHeight="1" x14ac:dyDescent="0.15">
      <c r="A273" s="4">
        <v>107</v>
      </c>
      <c r="B273" s="8" t="str">
        <f>IF(ISNA(IF($B$45=3,IF(VLOOKUP(A273,Calendar!$A$3:$G$368,7,FALSE)="S", "", VLOOKUP(A273,Calendar!$A$3:$G$368,7,FALSE)),IF(VLOOKUP(A273,Calendar!$A$3:$G$368,4,FALSE)="S", "", VLOOKUP(A273,Calendar!$A$3:$G$368,4,FALSE)))),"",IF($B$45=3,IF(VLOOKUP(A273,Calendar!$A$3:$G$368,7,FALSE)="S", "", VLOOKUP(A273,Calendar!$A$3:$G$368,7,FALSE)),IF(VLOOKUP(A273,Calendar!$A$3:$G$368,4,FALSE)="S", "", VLOOKUP(A273,Calendar!$A$3:$G$368,4,FALSE))))</f>
        <v/>
      </c>
      <c r="C273" s="35" t="str">
        <f>IF($B$45=3,IF(B273="","",VLOOKUP(A273,Calendar!$A$3:$G$368,5,FALSE)),IF(B273="","",VLOOKUP(A273,Calendar!$A$3:$G$368,2,FALSE)))</f>
        <v/>
      </c>
      <c r="D273" s="107"/>
      <c r="E273" s="107"/>
      <c r="F273" s="108"/>
      <c r="G273" s="109"/>
      <c r="H273" s="112"/>
      <c r="I273" s="107"/>
      <c r="J273" s="108"/>
      <c r="K273" s="145"/>
      <c r="L273" s="145"/>
      <c r="M273" s="146"/>
      <c r="N273" s="110"/>
      <c r="O273" s="65">
        <f t="shared" si="43"/>
        <v>0</v>
      </c>
      <c r="P273" s="143">
        <f t="shared" si="44"/>
        <v>0</v>
      </c>
      <c r="Q273" s="65">
        <f t="shared" si="41"/>
        <v>0</v>
      </c>
      <c r="R273" s="120" t="str">
        <f>IF(G273="","",IF(COUNT(SEARCH({"Inservice","Prof","PD"},G273)),TRUE,FALSE))</f>
        <v/>
      </c>
      <c r="S273" s="120" t="str">
        <f>IF(G273="","",IF(COUNT(SEARCH({"Parent","Conference","PT"},G273)),TRUE,FALSE))</f>
        <v/>
      </c>
      <c r="T273" s="72">
        <f t="shared" si="42"/>
        <v>0</v>
      </c>
      <c r="U273" s="72" t="str">
        <f>IF(OR(G273="Last Attendance Day for Seniors",U272="x"),x,"")</f>
        <v/>
      </c>
    </row>
    <row r="274" spans="1:23" ht="15.75" customHeight="1" x14ac:dyDescent="0.15">
      <c r="A274" s="4">
        <v>108</v>
      </c>
      <c r="B274" s="8" t="str">
        <f>IF(ISNA(IF($B$45=3,IF(VLOOKUP(A274,Calendar!$A$3:$G$368,7,FALSE)="S", "", VLOOKUP(A274,Calendar!$A$3:$G$368,7,FALSE)),IF(VLOOKUP(A274,Calendar!$A$3:$G$368,4,FALSE)="S", "", VLOOKUP(A274,Calendar!$A$3:$G$368,4,FALSE)))),"",IF($B$45=3,IF(VLOOKUP(A274,Calendar!$A$3:$G$368,7,FALSE)="S", "", VLOOKUP(A274,Calendar!$A$3:$G$368,7,FALSE)),IF(VLOOKUP(A274,Calendar!$A$3:$G$368,4,FALSE)="S", "", VLOOKUP(A274,Calendar!$A$3:$G$368,4,FALSE))))</f>
        <v>M</v>
      </c>
      <c r="C274" s="35">
        <f>IF($B$45=3,IF(B274="","",VLOOKUP(A274,Calendar!$A$3:$G$368,5,FALSE)),IF(B274="","",VLOOKUP(A274,Calendar!$A$3:$G$368,2,FALSE)))</f>
        <v>43108</v>
      </c>
      <c r="D274" s="107"/>
      <c r="E274" s="107"/>
      <c r="F274" s="108"/>
      <c r="G274" s="109"/>
      <c r="H274" s="112"/>
      <c r="I274" s="107"/>
      <c r="J274" s="108"/>
      <c r="K274" s="145"/>
      <c r="L274" s="145"/>
      <c r="M274" s="146"/>
      <c r="N274" s="110"/>
      <c r="O274" s="65">
        <f t="shared" si="43"/>
        <v>0</v>
      </c>
      <c r="P274" s="143">
        <f t="shared" si="44"/>
        <v>0</v>
      </c>
      <c r="Q274" s="65">
        <f t="shared" si="41"/>
        <v>0</v>
      </c>
      <c r="R274" s="120" t="str">
        <f>IF(G274="","",IF(COUNT(SEARCH({"Inservice","Prof","PD"},G274)),TRUE,FALSE))</f>
        <v/>
      </c>
      <c r="S274" s="120" t="str">
        <f>IF(G274="","",IF(COUNT(SEARCH({"Parent","Conference","PT"},G274)),TRUE,FALSE))</f>
        <v/>
      </c>
      <c r="T274" s="72">
        <f t="shared" si="42"/>
        <v>0</v>
      </c>
      <c r="U274" s="72" t="str">
        <f>IF(OR(G274="Last Attendance Day for Seniors",U273="x"),x,"")</f>
        <v/>
      </c>
    </row>
    <row r="275" spans="1:23" ht="15.75" customHeight="1" x14ac:dyDescent="0.15">
      <c r="A275" s="4">
        <v>109</v>
      </c>
      <c r="B275" s="8" t="str">
        <f>IF(ISNA(IF($B$45=3,IF(VLOOKUP(A275,Calendar!$A$3:$G$368,7,FALSE)="S", "", VLOOKUP(A275,Calendar!$A$3:$G$368,7,FALSE)),IF(VLOOKUP(A275,Calendar!$A$3:$G$368,4,FALSE)="S", "", VLOOKUP(A275,Calendar!$A$3:$G$368,4,FALSE)))),"",IF($B$45=3,IF(VLOOKUP(A275,Calendar!$A$3:$G$368,7,FALSE)="S", "", VLOOKUP(A275,Calendar!$A$3:$G$368,7,FALSE)),IF(VLOOKUP(A275,Calendar!$A$3:$G$368,4,FALSE)="S", "", VLOOKUP(A275,Calendar!$A$3:$G$368,4,FALSE))))</f>
        <v>T</v>
      </c>
      <c r="C275" s="35">
        <f>IF($B$45=3,IF(B275="","",VLOOKUP(A275,Calendar!$A$3:$G$368,5,FALSE)),IF(B275="","",VLOOKUP(A275,Calendar!$A$3:$G$368,2,FALSE)))</f>
        <v>43109</v>
      </c>
      <c r="D275" s="107"/>
      <c r="E275" s="107"/>
      <c r="F275" s="108"/>
      <c r="G275" s="109"/>
      <c r="H275" s="107"/>
      <c r="I275" s="107"/>
      <c r="J275" s="108"/>
      <c r="K275" s="145"/>
      <c r="L275" s="145"/>
      <c r="M275" s="146"/>
      <c r="N275" s="110"/>
      <c r="O275" s="65">
        <f t="shared" si="43"/>
        <v>0</v>
      </c>
      <c r="P275" s="143">
        <f t="shared" si="44"/>
        <v>0</v>
      </c>
      <c r="Q275" s="65">
        <f t="shared" si="41"/>
        <v>0</v>
      </c>
      <c r="R275" s="120" t="str">
        <f>IF(G275="","",IF(COUNT(SEARCH({"Inservice","Prof","PD"},G275)),TRUE,FALSE))</f>
        <v/>
      </c>
      <c r="S275" s="120" t="str">
        <f>IF(G275="","",IF(COUNT(SEARCH({"Parent","Conference","PT"},G275)),TRUE,FALSE))</f>
        <v/>
      </c>
      <c r="T275" s="72">
        <f t="shared" si="42"/>
        <v>0</v>
      </c>
      <c r="U275" s="72" t="str">
        <f>IF(OR(G275="Last Attendance Day for Seniors",U274="x"),x,"")</f>
        <v/>
      </c>
    </row>
    <row r="276" spans="1:23" ht="15.75" customHeight="1" x14ac:dyDescent="0.15">
      <c r="A276" s="4">
        <v>110</v>
      </c>
      <c r="B276" s="8" t="str">
        <f>IF(ISNA(IF($B$45=3,IF(VLOOKUP(A276,Calendar!$A$3:$G$368,7,FALSE)="S", "", VLOOKUP(A276,Calendar!$A$3:$G$368,7,FALSE)),IF(VLOOKUP(A276,Calendar!$A$3:$G$368,4,FALSE)="S", "", VLOOKUP(A276,Calendar!$A$3:$G$368,4,FALSE)))),"",IF($B$45=3,IF(VLOOKUP(A276,Calendar!$A$3:$G$368,7,FALSE)="S", "", VLOOKUP(A276,Calendar!$A$3:$G$368,7,FALSE)),IF(VLOOKUP(A276,Calendar!$A$3:$G$368,4,FALSE)="S", "", VLOOKUP(A276,Calendar!$A$3:$G$368,4,FALSE))))</f>
        <v>W</v>
      </c>
      <c r="C276" s="35">
        <f>IF($B$45=3,IF(B276="","",VLOOKUP(A276,Calendar!$A$3:$G$368,5,FALSE)),IF(B276="","",VLOOKUP(A276,Calendar!$A$3:$G$368,2,FALSE)))</f>
        <v>43110</v>
      </c>
      <c r="D276" s="107"/>
      <c r="E276" s="107"/>
      <c r="F276" s="108"/>
      <c r="G276" s="109"/>
      <c r="H276" s="107"/>
      <c r="I276" s="107"/>
      <c r="J276" s="108"/>
      <c r="K276" s="145"/>
      <c r="L276" s="145"/>
      <c r="M276" s="146"/>
      <c r="N276" s="110"/>
      <c r="O276" s="65">
        <f t="shared" si="43"/>
        <v>0</v>
      </c>
      <c r="P276" s="143">
        <f t="shared" si="44"/>
        <v>0</v>
      </c>
      <c r="Q276" s="65">
        <f t="shared" si="41"/>
        <v>0</v>
      </c>
      <c r="R276" s="120" t="str">
        <f>IF(G276="","",IF(COUNT(SEARCH({"Inservice","Prof","PD"},G276)),TRUE,FALSE))</f>
        <v/>
      </c>
      <c r="S276" s="120" t="str">
        <f>IF(G276="","",IF(COUNT(SEARCH({"Parent","Conference","PT"},G276)),TRUE,FALSE))</f>
        <v/>
      </c>
      <c r="T276" s="72">
        <f t="shared" si="42"/>
        <v>0</v>
      </c>
      <c r="U276" s="72" t="str">
        <f>IF(OR(G276="Last Attendance Day for Seniors",U275="x"),x,"")</f>
        <v/>
      </c>
    </row>
    <row r="277" spans="1:23" ht="15.75" customHeight="1" x14ac:dyDescent="0.15">
      <c r="A277" s="4">
        <v>111</v>
      </c>
      <c r="B277" s="8" t="str">
        <f>IF(ISNA(IF($B$45=3,IF(VLOOKUP(A277,Calendar!$A$3:$G$368,7,FALSE)="S", "", VLOOKUP(A277,Calendar!$A$3:$G$368,7,FALSE)),IF(VLOOKUP(A277,Calendar!$A$3:$G$368,4,FALSE)="S", "", VLOOKUP(A277,Calendar!$A$3:$G$368,4,FALSE)))),"",IF($B$45=3,IF(VLOOKUP(A277,Calendar!$A$3:$G$368,7,FALSE)="S", "", VLOOKUP(A277,Calendar!$A$3:$G$368,7,FALSE)),IF(VLOOKUP(A277,Calendar!$A$3:$G$368,4,FALSE)="S", "", VLOOKUP(A277,Calendar!$A$3:$G$368,4,FALSE))))</f>
        <v>R</v>
      </c>
      <c r="C277" s="35">
        <f>IF($B$45=3,IF(B277="","",VLOOKUP(A277,Calendar!$A$3:$G$368,5,FALSE)),IF(B277="","",VLOOKUP(A277,Calendar!$A$3:$G$368,2,FALSE)))</f>
        <v>43111</v>
      </c>
      <c r="D277" s="107"/>
      <c r="E277" s="107"/>
      <c r="F277" s="108"/>
      <c r="G277" s="109"/>
      <c r="H277" s="112"/>
      <c r="I277" s="107"/>
      <c r="J277" s="108"/>
      <c r="K277" s="145"/>
      <c r="L277" s="145"/>
      <c r="M277" s="146"/>
      <c r="N277" s="110"/>
      <c r="O277" s="65">
        <f t="shared" si="43"/>
        <v>0</v>
      </c>
      <c r="P277" s="143">
        <f t="shared" si="44"/>
        <v>0</v>
      </c>
      <c r="Q277" s="65">
        <f t="shared" si="41"/>
        <v>0</v>
      </c>
      <c r="R277" s="120" t="str">
        <f>IF(G277="","",IF(COUNT(SEARCH({"Inservice","Prof","PD"},G277)),TRUE,FALSE))</f>
        <v/>
      </c>
      <c r="S277" s="120" t="str">
        <f>IF(G277="","",IF(COUNT(SEARCH({"Parent","Conference","PT"},G277)),TRUE,FALSE))</f>
        <v/>
      </c>
      <c r="T277" s="72">
        <f t="shared" si="42"/>
        <v>0</v>
      </c>
      <c r="U277" s="72" t="str">
        <f>IF(OR(G277="Last Attendance Day for Seniors",U276="x"),x,"")</f>
        <v/>
      </c>
    </row>
    <row r="278" spans="1:23" ht="15.75" customHeight="1" x14ac:dyDescent="0.15">
      <c r="A278" s="4">
        <v>112</v>
      </c>
      <c r="B278" s="8" t="str">
        <f>IF(ISNA(IF($B$45=3,IF(VLOOKUP(A278,Calendar!$A$3:$G$368,7,FALSE)="S", "", VLOOKUP(A278,Calendar!$A$3:$G$368,7,FALSE)),IF(VLOOKUP(A278,Calendar!$A$3:$G$368,4,FALSE)="S", "", VLOOKUP(A278,Calendar!$A$3:$G$368,4,FALSE)))),"",IF($B$45=3,IF(VLOOKUP(A278,Calendar!$A$3:$G$368,7,FALSE)="S", "", VLOOKUP(A278,Calendar!$A$3:$G$368,7,FALSE)),IF(VLOOKUP(A278,Calendar!$A$3:$G$368,4,FALSE)="S", "", VLOOKUP(A278,Calendar!$A$3:$G$368,4,FALSE))))</f>
        <v>F</v>
      </c>
      <c r="C278" s="35">
        <f>IF($B$45=3,IF(B278="","",VLOOKUP(A278,Calendar!$A$3:$G$368,5,FALSE)),IF(B278="","",VLOOKUP(A278,Calendar!$A$3:$G$368,2,FALSE)))</f>
        <v>43112</v>
      </c>
      <c r="D278" s="107"/>
      <c r="E278" s="107"/>
      <c r="F278" s="108"/>
      <c r="G278" s="109"/>
      <c r="H278" s="112"/>
      <c r="I278" s="107"/>
      <c r="J278" s="108"/>
      <c r="K278" s="145"/>
      <c r="L278" s="145"/>
      <c r="M278" s="146"/>
      <c r="N278" s="110"/>
      <c r="O278" s="65">
        <f t="shared" si="43"/>
        <v>0</v>
      </c>
      <c r="P278" s="143">
        <f t="shared" si="44"/>
        <v>0</v>
      </c>
      <c r="Q278" s="65">
        <f t="shared" si="41"/>
        <v>0</v>
      </c>
      <c r="R278" s="120" t="str">
        <f>IF(G278="","",IF(COUNT(SEARCH({"Inservice","Prof","PD"},G278)),TRUE,FALSE))</f>
        <v/>
      </c>
      <c r="S278" s="120" t="str">
        <f>IF(G278="","",IF(COUNT(SEARCH({"Parent","Conference","PT"},G278)),TRUE,FALSE))</f>
        <v/>
      </c>
      <c r="T278" s="72">
        <f t="shared" si="42"/>
        <v>0</v>
      </c>
      <c r="U278" s="72" t="str">
        <f>IF(OR(G278="Last Attendance Day for Seniors",U277="x"),x,"")</f>
        <v/>
      </c>
    </row>
    <row r="279" spans="1:23" ht="15.75" customHeight="1" x14ac:dyDescent="0.15">
      <c r="A279" s="4">
        <v>113</v>
      </c>
      <c r="B279" s="8" t="str">
        <f>IF(ISNA(IF($B$45=3,IF(VLOOKUP(A279,Calendar!$A$3:$G$368,7,FALSE)="S", "", VLOOKUP(A279,Calendar!$A$3:$G$368,7,FALSE)),IF(VLOOKUP(A279,Calendar!$A$3:$G$368,4,FALSE)="S", "", VLOOKUP(A279,Calendar!$A$3:$G$368,4,FALSE)))),"",IF($B$45=3,IF(VLOOKUP(A279,Calendar!$A$3:$G$368,7,FALSE)="S", "", VLOOKUP(A279,Calendar!$A$3:$G$368,7,FALSE)),IF(VLOOKUP(A279,Calendar!$A$3:$G$368,4,FALSE)="S", "", VLOOKUP(A279,Calendar!$A$3:$G$368,4,FALSE))))</f>
        <v/>
      </c>
      <c r="C279" s="35" t="str">
        <f>IF($B$45=3,IF(B279="","",VLOOKUP(A279,Calendar!$A$3:$G$368,5,FALSE)),IF(B279="","",VLOOKUP(A279,Calendar!$A$3:$G$368,2,FALSE)))</f>
        <v/>
      </c>
      <c r="D279" s="107"/>
      <c r="E279" s="107"/>
      <c r="F279" s="108"/>
      <c r="G279" s="109"/>
      <c r="H279" s="112"/>
      <c r="I279" s="107"/>
      <c r="J279" s="108"/>
      <c r="K279" s="145"/>
      <c r="L279" s="145"/>
      <c r="M279" s="146"/>
      <c r="N279" s="110"/>
      <c r="O279" s="65">
        <f t="shared" si="43"/>
        <v>0</v>
      </c>
      <c r="P279" s="143">
        <f t="shared" si="44"/>
        <v>0</v>
      </c>
      <c r="Q279" s="65">
        <f t="shared" si="41"/>
        <v>0</v>
      </c>
      <c r="R279" s="120" t="str">
        <f>IF(G279="","",IF(COUNT(SEARCH({"Inservice","Prof","PD"},G279)),TRUE,FALSE))</f>
        <v/>
      </c>
      <c r="S279" s="120" t="str">
        <f>IF(G279="","",IF(COUNT(SEARCH({"Parent","Conference","PT"},G279)),TRUE,FALSE))</f>
        <v/>
      </c>
      <c r="T279" s="72">
        <f t="shared" si="42"/>
        <v>0</v>
      </c>
      <c r="U279" s="72" t="str">
        <f>IF(OR(G279="Last Attendance Day for Seniors",U278="x"),x,"")</f>
        <v/>
      </c>
    </row>
    <row r="280" spans="1:23" ht="15.75" customHeight="1" x14ac:dyDescent="0.15">
      <c r="A280" s="4">
        <v>114</v>
      </c>
      <c r="B280" s="8" t="str">
        <f>IF(ISNA(IF($B$45=3,IF(VLOOKUP(A280,Calendar!$A$3:$G$368,7,FALSE)="S", "", VLOOKUP(A280,Calendar!$A$3:$G$368,7,FALSE)),IF(VLOOKUP(A280,Calendar!$A$3:$G$368,4,FALSE)="S", "", VLOOKUP(A280,Calendar!$A$3:$G$368,4,FALSE)))),"",IF($B$45=3,IF(VLOOKUP(A280,Calendar!$A$3:$G$368,7,FALSE)="S", "", VLOOKUP(A280,Calendar!$A$3:$G$368,7,FALSE)),IF(VLOOKUP(A280,Calendar!$A$3:$G$368,4,FALSE)="S", "", VLOOKUP(A280,Calendar!$A$3:$G$368,4,FALSE))))</f>
        <v/>
      </c>
      <c r="C280" s="35" t="str">
        <f>IF($B$45=3,IF(B280="","",VLOOKUP(A280,Calendar!$A$3:$G$368,5,FALSE)),IF(B280="","",VLOOKUP(A280,Calendar!$A$3:$G$368,2,FALSE)))</f>
        <v/>
      </c>
      <c r="D280" s="107"/>
      <c r="E280" s="107"/>
      <c r="F280" s="108"/>
      <c r="G280" s="109"/>
      <c r="H280" s="112"/>
      <c r="I280" s="107"/>
      <c r="J280" s="108"/>
      <c r="K280" s="145"/>
      <c r="L280" s="145"/>
      <c r="M280" s="146"/>
      <c r="N280" s="110"/>
      <c r="O280" s="65">
        <f t="shared" si="43"/>
        <v>0</v>
      </c>
      <c r="P280" s="143">
        <f t="shared" si="44"/>
        <v>0</v>
      </c>
      <c r="Q280" s="65">
        <f t="shared" si="41"/>
        <v>0</v>
      </c>
      <c r="R280" s="120" t="str">
        <f>IF(G280="","",IF(COUNT(SEARCH({"Inservice","Prof","PD"},G280)),TRUE,FALSE))</f>
        <v/>
      </c>
      <c r="S280" s="120" t="str">
        <f>IF(G280="","",IF(COUNT(SEARCH({"Parent","Conference","PT"},G280)),TRUE,FALSE))</f>
        <v/>
      </c>
      <c r="T280" s="72">
        <f t="shared" si="42"/>
        <v>0</v>
      </c>
      <c r="U280" s="72" t="str">
        <f>IF(OR(G280="Last Attendance Day for Seniors",U279="x"),x,"")</f>
        <v/>
      </c>
    </row>
    <row r="281" spans="1:23" ht="15.75" customHeight="1" x14ac:dyDescent="0.15">
      <c r="A281" s="4">
        <v>115</v>
      </c>
      <c r="B281" s="8" t="str">
        <f>IF(ISNA(IF($B$45=3,IF(VLOOKUP(A281,Calendar!$A$3:$G$368,7,FALSE)="S", "", VLOOKUP(A281,Calendar!$A$3:$G$368,7,FALSE)),IF(VLOOKUP(A281,Calendar!$A$3:$G$368,4,FALSE)="S", "", VLOOKUP(A281,Calendar!$A$3:$G$368,4,FALSE)))),"",IF($B$45=3,IF(VLOOKUP(A281,Calendar!$A$3:$G$368,7,FALSE)="S", "", VLOOKUP(A281,Calendar!$A$3:$G$368,7,FALSE)),IF(VLOOKUP(A281,Calendar!$A$3:$G$368,4,FALSE)="S", "", VLOOKUP(A281,Calendar!$A$3:$G$368,4,FALSE))))</f>
        <v>M</v>
      </c>
      <c r="C281" s="35">
        <f>IF($B$45=3,IF(B281="","",VLOOKUP(A281,Calendar!$A$3:$G$368,5,FALSE)),IF(B281="","",VLOOKUP(A281,Calendar!$A$3:$G$368,2,FALSE)))</f>
        <v>43115</v>
      </c>
      <c r="D281" s="107"/>
      <c r="E281" s="107"/>
      <c r="F281" s="108"/>
      <c r="G281" s="109"/>
      <c r="H281" s="112"/>
      <c r="I281" s="107"/>
      <c r="J281" s="108"/>
      <c r="K281" s="145"/>
      <c r="L281" s="145"/>
      <c r="M281" s="146"/>
      <c r="N281" s="110"/>
      <c r="O281" s="65">
        <f t="shared" si="43"/>
        <v>0</v>
      </c>
      <c r="P281" s="143">
        <f t="shared" si="44"/>
        <v>0</v>
      </c>
      <c r="Q281" s="65">
        <f t="shared" si="41"/>
        <v>0</v>
      </c>
      <c r="R281" s="120" t="str">
        <f>IF(G281="","",IF(COUNT(SEARCH({"Inservice","Prof","PD"},G281)),TRUE,FALSE))</f>
        <v/>
      </c>
      <c r="S281" s="120" t="str">
        <f>IF(G281="","",IF(COUNT(SEARCH({"Parent","Conference","PT"},G281)),TRUE,FALSE))</f>
        <v/>
      </c>
      <c r="T281" s="72">
        <f t="shared" si="42"/>
        <v>0</v>
      </c>
      <c r="U281" s="72" t="str">
        <f>IF(OR(G281="Last Attendance Day for Seniors",U280="x"),x,"")</f>
        <v/>
      </c>
    </row>
    <row r="282" spans="1:23" ht="15.75" customHeight="1" x14ac:dyDescent="0.15">
      <c r="A282" s="4">
        <v>116</v>
      </c>
      <c r="B282" s="8" t="str">
        <f>IF(ISNA(IF($B$45=3,IF(VLOOKUP(A282,Calendar!$A$3:$G$368,7,FALSE)="S", "", VLOOKUP(A282,Calendar!$A$3:$G$368,7,FALSE)),IF(VLOOKUP(A282,Calendar!$A$3:$G$368,4,FALSE)="S", "", VLOOKUP(A282,Calendar!$A$3:$G$368,4,FALSE)))),"",IF($B$45=3,IF(VLOOKUP(A282,Calendar!$A$3:$G$368,7,FALSE)="S", "", VLOOKUP(A282,Calendar!$A$3:$G$368,7,FALSE)),IF(VLOOKUP(A282,Calendar!$A$3:$G$368,4,FALSE)="S", "", VLOOKUP(A282,Calendar!$A$3:$G$368,4,FALSE))))</f>
        <v>T</v>
      </c>
      <c r="C282" s="35">
        <f>IF($B$45=3,IF(B282="","",VLOOKUP(A282,Calendar!$A$3:$G$368,5,FALSE)),IF(B282="","",VLOOKUP(A282,Calendar!$A$3:$G$368,2,FALSE)))</f>
        <v>43116</v>
      </c>
      <c r="D282" s="107"/>
      <c r="E282" s="107"/>
      <c r="F282" s="108"/>
      <c r="G282" s="109"/>
      <c r="H282" s="112"/>
      <c r="I282" s="107"/>
      <c r="J282" s="108"/>
      <c r="K282" s="145"/>
      <c r="L282" s="145"/>
      <c r="M282" s="146"/>
      <c r="N282" s="110"/>
      <c r="O282" s="65">
        <f t="shared" si="43"/>
        <v>0</v>
      </c>
      <c r="P282" s="143">
        <f t="shared" si="44"/>
        <v>0</v>
      </c>
      <c r="Q282" s="65">
        <f t="shared" si="41"/>
        <v>0</v>
      </c>
      <c r="R282" s="120" t="str">
        <f>IF(G282="","",IF(COUNT(SEARCH({"Inservice","Prof","PD"},G282)),TRUE,FALSE))</f>
        <v/>
      </c>
      <c r="S282" s="120" t="str">
        <f>IF(G282="","",IF(COUNT(SEARCH({"Parent","Conference","PT"},G282)),TRUE,FALSE))</f>
        <v/>
      </c>
      <c r="T282" s="72">
        <f t="shared" si="42"/>
        <v>0</v>
      </c>
      <c r="U282" s="72" t="str">
        <f>IF(OR(G282="Last Attendance Day for Seniors",U281="x"),x,"")</f>
        <v/>
      </c>
    </row>
    <row r="283" spans="1:23" ht="15.75" customHeight="1" x14ac:dyDescent="0.15">
      <c r="A283" s="4">
        <v>117</v>
      </c>
      <c r="B283" s="8" t="str">
        <f>IF(ISNA(IF($B$45=3,IF(VLOOKUP(A283,Calendar!$A$3:$G$368,7,FALSE)="S", "", VLOOKUP(A283,Calendar!$A$3:$G$368,7,FALSE)),IF(VLOOKUP(A283,Calendar!$A$3:$G$368,4,FALSE)="S", "", VLOOKUP(A283,Calendar!$A$3:$G$368,4,FALSE)))),"",IF($B$45=3,IF(VLOOKUP(A283,Calendar!$A$3:$G$368,7,FALSE)="S", "", VLOOKUP(A283,Calendar!$A$3:$G$368,7,FALSE)),IF(VLOOKUP(A283,Calendar!$A$3:$G$368,4,FALSE)="S", "", VLOOKUP(A283,Calendar!$A$3:$G$368,4,FALSE))))</f>
        <v>W</v>
      </c>
      <c r="C283" s="35">
        <f>IF($B$45=3,IF(B283="","",VLOOKUP(A283,Calendar!$A$3:$G$368,5,FALSE)),IF(B283="","",VLOOKUP(A283,Calendar!$A$3:$G$368,2,FALSE)))</f>
        <v>43117</v>
      </c>
      <c r="D283" s="107"/>
      <c r="E283" s="107"/>
      <c r="F283" s="108"/>
      <c r="G283" s="109"/>
      <c r="H283" s="112"/>
      <c r="I283" s="107"/>
      <c r="J283" s="108"/>
      <c r="K283" s="145"/>
      <c r="L283" s="145"/>
      <c r="M283" s="146"/>
      <c r="N283" s="110"/>
      <c r="O283" s="65">
        <f t="shared" si="43"/>
        <v>0</v>
      </c>
      <c r="P283" s="143">
        <f t="shared" si="44"/>
        <v>0</v>
      </c>
      <c r="Q283" s="65">
        <f t="shared" si="41"/>
        <v>0</v>
      </c>
      <c r="R283" s="120" t="str">
        <f>IF(G283="","",IF(COUNT(SEARCH({"Inservice","Prof","PD"},G283)),TRUE,FALSE))</f>
        <v/>
      </c>
      <c r="S283" s="120" t="str">
        <f>IF(G283="","",IF(COUNT(SEARCH({"Parent","Conference","PT"},G283)),TRUE,FALSE))</f>
        <v/>
      </c>
      <c r="T283" s="72">
        <f t="shared" si="42"/>
        <v>0</v>
      </c>
      <c r="U283" s="72" t="str">
        <f>IF(OR(G283="Last Attendance Day for Seniors",U282="x"),x,"")</f>
        <v/>
      </c>
    </row>
    <row r="284" spans="1:23" s="19" customFormat="1" ht="15.75" customHeight="1" x14ac:dyDescent="0.15">
      <c r="A284" s="4">
        <v>118</v>
      </c>
      <c r="B284" s="8" t="str">
        <f>IF(ISNA(IF($B$45=3,IF(VLOOKUP(A284,Calendar!$A$3:$G$368,7,FALSE)="S", "", VLOOKUP(A284,Calendar!$A$3:$G$368,7,FALSE)),IF(VLOOKUP(A284,Calendar!$A$3:$G$368,4,FALSE)="S", "", VLOOKUP(A284,Calendar!$A$3:$G$368,4,FALSE)))),"",IF($B$45=3,IF(VLOOKUP(A284,Calendar!$A$3:$G$368,7,FALSE)="S", "", VLOOKUP(A284,Calendar!$A$3:$G$368,7,FALSE)),IF(VLOOKUP(A284,Calendar!$A$3:$G$368,4,FALSE)="S", "", VLOOKUP(A284,Calendar!$A$3:$G$368,4,FALSE))))</f>
        <v>R</v>
      </c>
      <c r="C284" s="35">
        <f>IF($B$45=3,IF(B284="","",VLOOKUP(A284,Calendar!$A$3:$G$368,5,FALSE)),IF(B284="","",VLOOKUP(A284,Calendar!$A$3:$G$368,2,FALSE)))</f>
        <v>43118</v>
      </c>
      <c r="D284" s="107"/>
      <c r="E284" s="107"/>
      <c r="F284" s="108"/>
      <c r="G284" s="109"/>
      <c r="H284" s="112"/>
      <c r="I284" s="107"/>
      <c r="J284" s="108"/>
      <c r="K284" s="145"/>
      <c r="L284" s="145"/>
      <c r="M284" s="146"/>
      <c r="N284" s="110"/>
      <c r="O284" s="65">
        <f t="shared" si="43"/>
        <v>0</v>
      </c>
      <c r="P284" s="143">
        <f t="shared" si="44"/>
        <v>0</v>
      </c>
      <c r="Q284" s="65">
        <f t="shared" si="41"/>
        <v>0</v>
      </c>
      <c r="R284" s="120" t="str">
        <f>IF(G284="","",IF(COUNT(SEARCH({"Inservice","Prof","PD"},G284)),TRUE,FALSE))</f>
        <v/>
      </c>
      <c r="S284" s="120" t="str">
        <f>IF(G284="","",IF(COUNT(SEARCH({"Parent","Conference","PT"},G284)),TRUE,FALSE))</f>
        <v/>
      </c>
      <c r="T284" s="72">
        <f t="shared" si="42"/>
        <v>0</v>
      </c>
      <c r="U284" s="72" t="str">
        <f>IF(OR(G284="Last Attendance Day for Seniors",U283="x"),x,"")</f>
        <v/>
      </c>
      <c r="W284" s="4"/>
    </row>
    <row r="285" spans="1:23" ht="15.75" customHeight="1" x14ac:dyDescent="0.15">
      <c r="A285" s="4">
        <v>119</v>
      </c>
      <c r="B285" s="8" t="str">
        <f>IF(ISNA(IF($B$45=3,IF(VLOOKUP(A285,Calendar!$A$3:$G$368,7,FALSE)="S", "", VLOOKUP(A285,Calendar!$A$3:$G$368,7,FALSE)),IF(VLOOKUP(A285,Calendar!$A$3:$G$368,4,FALSE)="S", "", VLOOKUP(A285,Calendar!$A$3:$G$368,4,FALSE)))),"",IF($B$45=3,IF(VLOOKUP(A285,Calendar!$A$3:$G$368,7,FALSE)="S", "", VLOOKUP(A285,Calendar!$A$3:$G$368,7,FALSE)),IF(VLOOKUP(A285,Calendar!$A$3:$G$368,4,FALSE)="S", "", VLOOKUP(A285,Calendar!$A$3:$G$368,4,FALSE))))</f>
        <v>F</v>
      </c>
      <c r="C285" s="35">
        <f>IF($B$45=3,IF(B285="","",VLOOKUP(A285,Calendar!$A$3:$G$368,5,FALSE)),IF(B285="","",VLOOKUP(A285,Calendar!$A$3:$G$368,2,FALSE)))</f>
        <v>43119</v>
      </c>
      <c r="D285" s="107"/>
      <c r="E285" s="107"/>
      <c r="F285" s="108"/>
      <c r="G285" s="109"/>
      <c r="H285" s="112"/>
      <c r="I285" s="107"/>
      <c r="J285" s="108"/>
      <c r="K285" s="145"/>
      <c r="L285" s="145"/>
      <c r="M285" s="146"/>
      <c r="N285" s="110"/>
      <c r="O285" s="65">
        <f t="shared" si="43"/>
        <v>0</v>
      </c>
      <c r="P285" s="143">
        <f t="shared" si="44"/>
        <v>0</v>
      </c>
      <c r="Q285" s="65">
        <f t="shared" si="41"/>
        <v>0</v>
      </c>
      <c r="R285" s="120" t="str">
        <f>IF(G285="","",IF(COUNT(SEARCH({"Inservice","Prof","PD"},G285)),TRUE,FALSE))</f>
        <v/>
      </c>
      <c r="S285" s="120" t="str">
        <f>IF(G285="","",IF(COUNT(SEARCH({"Parent","Conference","PT"},G285)),TRUE,FALSE))</f>
        <v/>
      </c>
      <c r="T285" s="72">
        <f t="shared" si="42"/>
        <v>0</v>
      </c>
      <c r="U285" s="72" t="str">
        <f>IF(OR(G285="Last Attendance Day for Seniors",U284="x"),x,"")</f>
        <v/>
      </c>
    </row>
    <row r="286" spans="1:23" ht="15.75" customHeight="1" x14ac:dyDescent="0.15">
      <c r="A286" s="4">
        <v>120</v>
      </c>
      <c r="B286" s="8" t="str">
        <f>IF(ISNA(IF($B$45=3,IF(VLOOKUP(A286,Calendar!$A$3:$G$368,7,FALSE)="S", "", VLOOKUP(A286,Calendar!$A$3:$G$368,7,FALSE)),IF(VLOOKUP(A286,Calendar!$A$3:$G$368,4,FALSE)="S", "", VLOOKUP(A286,Calendar!$A$3:$G$368,4,FALSE)))),"",IF($B$45=3,IF(VLOOKUP(A286,Calendar!$A$3:$G$368,7,FALSE)="S", "", VLOOKUP(A286,Calendar!$A$3:$G$368,7,FALSE)),IF(VLOOKUP(A286,Calendar!$A$3:$G$368,4,FALSE)="S", "", VLOOKUP(A286,Calendar!$A$3:$G$368,4,FALSE))))</f>
        <v/>
      </c>
      <c r="C286" s="35" t="str">
        <f>IF($B$45=3,IF(B286="","",VLOOKUP(A286,Calendar!$A$3:$G$368,5,FALSE)),IF(B286="","",VLOOKUP(A286,Calendar!$A$3:$G$368,2,FALSE)))</f>
        <v/>
      </c>
      <c r="D286" s="107"/>
      <c r="E286" s="107"/>
      <c r="F286" s="108"/>
      <c r="G286" s="109"/>
      <c r="H286" s="112"/>
      <c r="I286" s="107"/>
      <c r="J286" s="108"/>
      <c r="K286" s="145"/>
      <c r="L286" s="145"/>
      <c r="M286" s="146"/>
      <c r="N286" s="110"/>
      <c r="O286" s="65">
        <f t="shared" si="43"/>
        <v>0</v>
      </c>
      <c r="P286" s="143">
        <f t="shared" si="44"/>
        <v>0</v>
      </c>
      <c r="Q286" s="65">
        <f t="shared" si="41"/>
        <v>0</v>
      </c>
      <c r="R286" s="120" t="str">
        <f>IF(G286="","",IF(COUNT(SEARCH({"Inservice","Prof","PD"},G286)),TRUE,FALSE))</f>
        <v/>
      </c>
      <c r="S286" s="120" t="str">
        <f>IF(G286="","",IF(COUNT(SEARCH({"Parent","Conference","PT"},G286)),TRUE,FALSE))</f>
        <v/>
      </c>
      <c r="T286" s="72">
        <f t="shared" si="42"/>
        <v>0</v>
      </c>
      <c r="U286" s="72" t="str">
        <f>IF(OR(G286="Last Attendance Day for Seniors",U285="x"),x,"")</f>
        <v/>
      </c>
    </row>
    <row r="287" spans="1:23" ht="15.75" customHeight="1" x14ac:dyDescent="0.15">
      <c r="A287" s="4">
        <v>121</v>
      </c>
      <c r="B287" s="8" t="str">
        <f>IF(ISNA(IF($B$45=3,IF(VLOOKUP(A287,Calendar!$A$3:$G$368,7,FALSE)="S", "", VLOOKUP(A287,Calendar!$A$3:$G$368,7,FALSE)),IF(VLOOKUP(A287,Calendar!$A$3:$G$368,4,FALSE)="S", "", VLOOKUP(A287,Calendar!$A$3:$G$368,4,FALSE)))),"",IF($B$45=3,IF(VLOOKUP(A287,Calendar!$A$3:$G$368,7,FALSE)="S", "", VLOOKUP(A287,Calendar!$A$3:$G$368,7,FALSE)),IF(VLOOKUP(A287,Calendar!$A$3:$G$368,4,FALSE)="S", "", VLOOKUP(A287,Calendar!$A$3:$G$368,4,FALSE))))</f>
        <v/>
      </c>
      <c r="C287" s="35" t="str">
        <f>IF($B$45=3,IF(B287="","",VLOOKUP(A287,Calendar!$A$3:$G$368,5,FALSE)),IF(B287="","",VLOOKUP(A287,Calendar!$A$3:$G$368,2,FALSE)))</f>
        <v/>
      </c>
      <c r="D287" s="107"/>
      <c r="E287" s="107"/>
      <c r="F287" s="108"/>
      <c r="G287" s="109"/>
      <c r="H287" s="112"/>
      <c r="I287" s="107"/>
      <c r="J287" s="108"/>
      <c r="K287" s="145"/>
      <c r="L287" s="145"/>
      <c r="M287" s="146"/>
      <c r="N287" s="110"/>
      <c r="O287" s="65">
        <f t="shared" si="43"/>
        <v>0</v>
      </c>
      <c r="P287" s="143">
        <f t="shared" si="44"/>
        <v>0</v>
      </c>
      <c r="Q287" s="65">
        <f t="shared" si="41"/>
        <v>0</v>
      </c>
      <c r="R287" s="120" t="str">
        <f>IF(G287="","",IF(COUNT(SEARCH({"Inservice","Prof","PD"},G287)),TRUE,FALSE))</f>
        <v/>
      </c>
      <c r="S287" s="120" t="str">
        <f>IF(G287="","",IF(COUNT(SEARCH({"Parent","Conference","PT"},G287)),TRUE,FALSE))</f>
        <v/>
      </c>
      <c r="T287" s="72">
        <f t="shared" si="42"/>
        <v>0</v>
      </c>
      <c r="U287" s="72" t="str">
        <f>IF(OR(G287="Last Attendance Day for Seniors",U286="x"),x,"")</f>
        <v/>
      </c>
    </row>
    <row r="288" spans="1:23" ht="15.75" customHeight="1" x14ac:dyDescent="0.15">
      <c r="A288" s="4">
        <v>122</v>
      </c>
      <c r="B288" s="8" t="str">
        <f>IF(ISNA(IF($B$45=3,IF(VLOOKUP(A288,Calendar!$A$3:$G$368,7,FALSE)="S", "", VLOOKUP(A288,Calendar!$A$3:$G$368,7,FALSE)),IF(VLOOKUP(A288,Calendar!$A$3:$G$368,4,FALSE)="S", "", VLOOKUP(A288,Calendar!$A$3:$G$368,4,FALSE)))),"",IF($B$45=3,IF(VLOOKUP(A288,Calendar!$A$3:$G$368,7,FALSE)="S", "", VLOOKUP(A288,Calendar!$A$3:$G$368,7,FALSE)),IF(VLOOKUP(A288,Calendar!$A$3:$G$368,4,FALSE)="S", "", VLOOKUP(A288,Calendar!$A$3:$G$368,4,FALSE))))</f>
        <v>M</v>
      </c>
      <c r="C288" s="35">
        <f>IF($B$45=3,IF(B288="","",VLOOKUP(A288,Calendar!$A$3:$G$368,5,FALSE)),IF(B288="","",VLOOKUP(A288,Calendar!$A$3:$G$368,2,FALSE)))</f>
        <v>43122</v>
      </c>
      <c r="D288" s="107"/>
      <c r="E288" s="107"/>
      <c r="F288" s="108"/>
      <c r="G288" s="109"/>
      <c r="H288" s="112"/>
      <c r="I288" s="107"/>
      <c r="J288" s="108"/>
      <c r="K288" s="147"/>
      <c r="L288" s="147"/>
      <c r="M288" s="148"/>
      <c r="N288" s="113"/>
      <c r="O288" s="65">
        <f t="shared" si="43"/>
        <v>0</v>
      </c>
      <c r="P288" s="143">
        <f t="shared" si="44"/>
        <v>0</v>
      </c>
      <c r="Q288" s="65">
        <f t="shared" si="41"/>
        <v>0</v>
      </c>
      <c r="R288" s="120" t="str">
        <f>IF(G288="","",IF(COUNT(SEARCH({"Inservice","Prof","PD"},G288)),TRUE,FALSE))</f>
        <v/>
      </c>
      <c r="S288" s="120" t="str">
        <f>IF(G288="","",IF(COUNT(SEARCH({"Parent","Conference","PT"},G288)),TRUE,FALSE))</f>
        <v/>
      </c>
      <c r="T288" s="72">
        <f t="shared" si="42"/>
        <v>0</v>
      </c>
      <c r="U288" s="72" t="str">
        <f>IF(OR(G288="Last Attendance Day for Seniors",U287="x"),x,"")</f>
        <v/>
      </c>
    </row>
    <row r="289" spans="1:23" ht="15.75" customHeight="1" x14ac:dyDescent="0.15">
      <c r="A289" s="4">
        <v>123</v>
      </c>
      <c r="B289" s="8" t="str">
        <f>IF(ISNA(IF($B$45=3,IF(VLOOKUP(A289,Calendar!$A$3:$G$368,7,FALSE)="S", "", VLOOKUP(A289,Calendar!$A$3:$G$368,7,FALSE)),IF(VLOOKUP(A289,Calendar!$A$3:$G$368,4,FALSE)="S", "", VLOOKUP(A289,Calendar!$A$3:$G$368,4,FALSE)))),"",IF($B$45=3,IF(VLOOKUP(A289,Calendar!$A$3:$G$368,7,FALSE)="S", "", VLOOKUP(A289,Calendar!$A$3:$G$368,7,FALSE)),IF(VLOOKUP(A289,Calendar!$A$3:$G$368,4,FALSE)="S", "", VLOOKUP(A289,Calendar!$A$3:$G$368,4,FALSE))))</f>
        <v>T</v>
      </c>
      <c r="C289" s="35">
        <f>IF($B$45=3,IF(B289="","",VLOOKUP(A289,Calendar!$A$3:$G$368,5,FALSE)),IF(B289="","",VLOOKUP(A289,Calendar!$A$3:$G$368,2,FALSE)))</f>
        <v>43123</v>
      </c>
      <c r="D289" s="107"/>
      <c r="E289" s="107"/>
      <c r="F289" s="108"/>
      <c r="G289" s="109"/>
      <c r="H289" s="112"/>
      <c r="I289" s="107"/>
      <c r="J289" s="108"/>
      <c r="K289" s="145"/>
      <c r="L289" s="145"/>
      <c r="M289" s="146"/>
      <c r="N289" s="110"/>
      <c r="O289" s="65">
        <f t="shared" si="43"/>
        <v>0</v>
      </c>
      <c r="P289" s="143">
        <f t="shared" si="44"/>
        <v>0</v>
      </c>
      <c r="Q289" s="65">
        <f t="shared" si="41"/>
        <v>0</v>
      </c>
      <c r="R289" s="120" t="str">
        <f>IF(G289="","",IF(COUNT(SEARCH({"Inservice","Prof","PD"},G289)),TRUE,FALSE))</f>
        <v/>
      </c>
      <c r="S289" s="120" t="str">
        <f>IF(G289="","",IF(COUNT(SEARCH({"Parent","Conference","PT"},G289)),TRUE,FALSE))</f>
        <v/>
      </c>
      <c r="T289" s="72">
        <f t="shared" si="42"/>
        <v>0</v>
      </c>
      <c r="U289" s="72" t="str">
        <f>IF(OR(G289="Last Attendance Day for Seniors",U288="x"),x,"")</f>
        <v/>
      </c>
    </row>
    <row r="290" spans="1:23" s="19" customFormat="1" ht="15.75" customHeight="1" x14ac:dyDescent="0.15">
      <c r="A290" s="4">
        <v>124</v>
      </c>
      <c r="B290" s="8" t="str">
        <f>IF(ISNA(IF($B$45=3,IF(VLOOKUP(A290,Calendar!$A$3:$G$368,7,FALSE)="S", "", VLOOKUP(A290,Calendar!$A$3:$G$368,7,FALSE)),IF(VLOOKUP(A290,Calendar!$A$3:$G$368,4,FALSE)="S", "", VLOOKUP(A290,Calendar!$A$3:$G$368,4,FALSE)))),"",IF($B$45=3,IF(VLOOKUP(A290,Calendar!$A$3:$G$368,7,FALSE)="S", "", VLOOKUP(A290,Calendar!$A$3:$G$368,7,FALSE)),IF(VLOOKUP(A290,Calendar!$A$3:$G$368,4,FALSE)="S", "", VLOOKUP(A290,Calendar!$A$3:$G$368,4,FALSE))))</f>
        <v>W</v>
      </c>
      <c r="C290" s="35">
        <f>IF($B$45=3,IF(B290="","",VLOOKUP(A290,Calendar!$A$3:$G$368,5,FALSE)),IF(B290="","",VLOOKUP(A290,Calendar!$A$3:$G$368,2,FALSE)))</f>
        <v>43124</v>
      </c>
      <c r="D290" s="107"/>
      <c r="E290" s="107"/>
      <c r="F290" s="108"/>
      <c r="G290" s="109"/>
      <c r="H290" s="112"/>
      <c r="I290" s="107"/>
      <c r="J290" s="108"/>
      <c r="K290" s="145"/>
      <c r="L290" s="145"/>
      <c r="M290" s="146"/>
      <c r="N290" s="110"/>
      <c r="O290" s="65">
        <f t="shared" si="43"/>
        <v>0</v>
      </c>
      <c r="P290" s="143">
        <f t="shared" si="44"/>
        <v>0</v>
      </c>
      <c r="Q290" s="65">
        <f t="shared" si="41"/>
        <v>0</v>
      </c>
      <c r="R290" s="120" t="str">
        <f>IF(G290="","",IF(COUNT(SEARCH({"Inservice","Prof","PD"},G290)),TRUE,FALSE))</f>
        <v/>
      </c>
      <c r="S290" s="120" t="str">
        <f>IF(G290="","",IF(COUNT(SEARCH({"Parent","Conference","PT"},G290)),TRUE,FALSE))</f>
        <v/>
      </c>
      <c r="T290" s="72">
        <f t="shared" si="42"/>
        <v>0</v>
      </c>
      <c r="U290" s="72" t="str">
        <f>IF(OR(G290="Last Attendance Day for Seniors",U289="x"),x,"")</f>
        <v/>
      </c>
      <c r="W290" s="4"/>
    </row>
    <row r="291" spans="1:23" ht="15.75" customHeight="1" x14ac:dyDescent="0.15">
      <c r="A291" s="4">
        <v>125</v>
      </c>
      <c r="B291" s="8" t="str">
        <f>IF(ISNA(IF($B$45=3,IF(VLOOKUP(A291,Calendar!$A$3:$G$368,7,FALSE)="S", "", VLOOKUP(A291,Calendar!$A$3:$G$368,7,FALSE)),IF(VLOOKUP(A291,Calendar!$A$3:$G$368,4,FALSE)="S", "", VLOOKUP(A291,Calendar!$A$3:$G$368,4,FALSE)))),"",IF($B$45=3,IF(VLOOKUP(A291,Calendar!$A$3:$G$368,7,FALSE)="S", "", VLOOKUP(A291,Calendar!$A$3:$G$368,7,FALSE)),IF(VLOOKUP(A291,Calendar!$A$3:$G$368,4,FALSE)="S", "", VLOOKUP(A291,Calendar!$A$3:$G$368,4,FALSE))))</f>
        <v>R</v>
      </c>
      <c r="C291" s="35">
        <f>IF($B$45=3,IF(B291="","",VLOOKUP(A291,Calendar!$A$3:$G$368,5,FALSE)),IF(B291="","",VLOOKUP(A291,Calendar!$A$3:$G$368,2,FALSE)))</f>
        <v>43125</v>
      </c>
      <c r="D291" s="107"/>
      <c r="E291" s="107"/>
      <c r="F291" s="108"/>
      <c r="G291" s="109"/>
      <c r="H291" s="112"/>
      <c r="I291" s="107"/>
      <c r="J291" s="108"/>
      <c r="K291" s="145"/>
      <c r="L291" s="145"/>
      <c r="M291" s="146"/>
      <c r="N291" s="110"/>
      <c r="O291" s="65">
        <f t="shared" si="43"/>
        <v>0</v>
      </c>
      <c r="P291" s="143">
        <f t="shared" si="44"/>
        <v>0</v>
      </c>
      <c r="Q291" s="65">
        <f t="shared" si="41"/>
        <v>0</v>
      </c>
      <c r="R291" s="120" t="str">
        <f>IF(G291="","",IF(COUNT(SEARCH({"Inservice","Prof","PD"},G291)),TRUE,FALSE))</f>
        <v/>
      </c>
      <c r="S291" s="120" t="str">
        <f>IF(G291="","",IF(COUNT(SEARCH({"Parent","Conference","PT"},G291)),TRUE,FALSE))</f>
        <v/>
      </c>
      <c r="T291" s="72">
        <f t="shared" si="42"/>
        <v>0</v>
      </c>
      <c r="U291" s="72" t="str">
        <f>IF(OR(G291="Last Attendance Day for Seniors",U290="x"),x,"")</f>
        <v/>
      </c>
    </row>
    <row r="292" spans="1:23" ht="15.75" customHeight="1" x14ac:dyDescent="0.15">
      <c r="A292" s="4">
        <v>126</v>
      </c>
      <c r="B292" s="8" t="str">
        <f>IF(ISNA(IF($B$45=3,IF(VLOOKUP(A292,Calendar!$A$3:$G$368,7,FALSE)="S", "", VLOOKUP(A292,Calendar!$A$3:$G$368,7,FALSE)),IF(VLOOKUP(A292,Calendar!$A$3:$G$368,4,FALSE)="S", "", VLOOKUP(A292,Calendar!$A$3:$G$368,4,FALSE)))),"",IF($B$45=3,IF(VLOOKUP(A292,Calendar!$A$3:$G$368,7,FALSE)="S", "", VLOOKUP(A292,Calendar!$A$3:$G$368,7,FALSE)),IF(VLOOKUP(A292,Calendar!$A$3:$G$368,4,FALSE)="S", "", VLOOKUP(A292,Calendar!$A$3:$G$368,4,FALSE))))</f>
        <v>F</v>
      </c>
      <c r="C292" s="35">
        <f>IF($B$45=3,IF(B292="","",VLOOKUP(A292,Calendar!$A$3:$G$368,5,FALSE)),IF(B292="","",VLOOKUP(A292,Calendar!$A$3:$G$368,2,FALSE)))</f>
        <v>43126</v>
      </c>
      <c r="D292" s="107"/>
      <c r="E292" s="107"/>
      <c r="F292" s="108"/>
      <c r="G292" s="109"/>
      <c r="H292" s="112"/>
      <c r="I292" s="107"/>
      <c r="J292" s="108"/>
      <c r="K292" s="145"/>
      <c r="L292" s="145"/>
      <c r="M292" s="146"/>
      <c r="N292" s="110"/>
      <c r="O292" s="65">
        <f t="shared" si="43"/>
        <v>0</v>
      </c>
      <c r="P292" s="143">
        <f t="shared" si="44"/>
        <v>0</v>
      </c>
      <c r="Q292" s="65">
        <f t="shared" si="41"/>
        <v>0</v>
      </c>
      <c r="R292" s="120" t="str">
        <f>IF(G292="","",IF(COUNT(SEARCH({"Inservice","Prof","PD"},G292)),TRUE,FALSE))</f>
        <v/>
      </c>
      <c r="S292" s="120" t="str">
        <f>IF(G292="","",IF(COUNT(SEARCH({"Parent","Conference","PT"},G292)),TRUE,FALSE))</f>
        <v/>
      </c>
      <c r="T292" s="72">
        <f t="shared" si="42"/>
        <v>0</v>
      </c>
      <c r="U292" s="72" t="str">
        <f>IF(OR(G292="Last Attendance Day for Seniors",U291="x"),x,"")</f>
        <v/>
      </c>
    </row>
    <row r="293" spans="1:23" ht="15.75" customHeight="1" x14ac:dyDescent="0.15">
      <c r="A293" s="4">
        <v>127</v>
      </c>
      <c r="B293" s="8" t="str">
        <f>IF(ISNA(IF($B$45=3,IF(VLOOKUP(A293,Calendar!$A$3:$G$368,7,FALSE)="S", "", VLOOKUP(A293,Calendar!$A$3:$G$368,7,FALSE)),IF(VLOOKUP(A293,Calendar!$A$3:$G$368,4,FALSE)="S", "", VLOOKUP(A293,Calendar!$A$3:$G$368,4,FALSE)))),"",IF($B$45=3,IF(VLOOKUP(A293,Calendar!$A$3:$G$368,7,FALSE)="S", "", VLOOKUP(A293,Calendar!$A$3:$G$368,7,FALSE)),IF(VLOOKUP(A293,Calendar!$A$3:$G$368,4,FALSE)="S", "", VLOOKUP(A293,Calendar!$A$3:$G$368,4,FALSE))))</f>
        <v/>
      </c>
      <c r="C293" s="35" t="str">
        <f>IF($B$45=3,IF(B293="","",VLOOKUP(A293,Calendar!$A$3:$G$368,5,FALSE)),IF(B293="","",VLOOKUP(A293,Calendar!$A$3:$G$368,2,FALSE)))</f>
        <v/>
      </c>
      <c r="D293" s="107"/>
      <c r="E293" s="107"/>
      <c r="F293" s="108"/>
      <c r="G293" s="109"/>
      <c r="H293" s="112"/>
      <c r="I293" s="107"/>
      <c r="J293" s="108"/>
      <c r="K293" s="145"/>
      <c r="L293" s="145"/>
      <c r="M293" s="146"/>
      <c r="N293" s="110"/>
      <c r="O293" s="65">
        <f t="shared" si="43"/>
        <v>0</v>
      </c>
      <c r="P293" s="143">
        <f t="shared" si="44"/>
        <v>0</v>
      </c>
      <c r="Q293" s="65">
        <f t="shared" si="41"/>
        <v>0</v>
      </c>
      <c r="R293" s="120" t="str">
        <f>IF(G293="","",IF(COUNT(SEARCH({"Inservice","Prof","PD"},G293)),TRUE,FALSE))</f>
        <v/>
      </c>
      <c r="S293" s="120" t="str">
        <f>IF(G293="","",IF(COUNT(SEARCH({"Parent","Conference","PT"},G293)),TRUE,FALSE))</f>
        <v/>
      </c>
      <c r="T293" s="72">
        <f t="shared" si="42"/>
        <v>0</v>
      </c>
      <c r="U293" s="72" t="str">
        <f>IF(OR(G293="Last Attendance Day for Seniors",U292="x"),x,"")</f>
        <v/>
      </c>
    </row>
    <row r="294" spans="1:23" ht="15.75" customHeight="1" x14ac:dyDescent="0.15">
      <c r="A294" s="4">
        <v>128</v>
      </c>
      <c r="B294" s="8" t="str">
        <f>IF(ISNA(IF($B$45=3,IF(VLOOKUP(A294,Calendar!$A$3:$G$368,7,FALSE)="S", "", VLOOKUP(A294,Calendar!$A$3:$G$368,7,FALSE)),IF(VLOOKUP(A294,Calendar!$A$3:$G$368,4,FALSE)="S", "", VLOOKUP(A294,Calendar!$A$3:$G$368,4,FALSE)))),"",IF($B$45=3,IF(VLOOKUP(A294,Calendar!$A$3:$G$368,7,FALSE)="S", "", VLOOKUP(A294,Calendar!$A$3:$G$368,7,FALSE)),IF(VLOOKUP(A294,Calendar!$A$3:$G$368,4,FALSE)="S", "", VLOOKUP(A294,Calendar!$A$3:$G$368,4,FALSE))))</f>
        <v/>
      </c>
      <c r="C294" s="35" t="str">
        <f>IF($B$45=3,IF(B294="","",VLOOKUP(A294,Calendar!$A$3:$G$368,5,FALSE)),IF(B294="","",VLOOKUP(A294,Calendar!$A$3:$G$368,2,FALSE)))</f>
        <v/>
      </c>
      <c r="D294" s="107"/>
      <c r="E294" s="107"/>
      <c r="F294" s="108"/>
      <c r="G294" s="109"/>
      <c r="H294" s="112"/>
      <c r="I294" s="107"/>
      <c r="J294" s="108"/>
      <c r="K294" s="145"/>
      <c r="L294" s="145"/>
      <c r="M294" s="146"/>
      <c r="N294" s="110"/>
      <c r="O294" s="65">
        <f t="shared" si="43"/>
        <v>0</v>
      </c>
      <c r="P294" s="143">
        <f t="shared" si="44"/>
        <v>0</v>
      </c>
      <c r="Q294" s="65">
        <f t="shared" si="41"/>
        <v>0</v>
      </c>
      <c r="R294" s="120" t="str">
        <f>IF(G294="","",IF(COUNT(SEARCH({"Inservice","Prof","PD"},G294)),TRUE,FALSE))</f>
        <v/>
      </c>
      <c r="S294" s="120" t="str">
        <f>IF(G294="","",IF(COUNT(SEARCH({"Parent","Conference","PT"},G294)),TRUE,FALSE))</f>
        <v/>
      </c>
      <c r="T294" s="72">
        <f t="shared" si="42"/>
        <v>0</v>
      </c>
      <c r="U294" s="72" t="str">
        <f>IF(OR(G294="Last Attendance Day for Seniors",U293="x"),x,"")</f>
        <v/>
      </c>
    </row>
    <row r="295" spans="1:23" ht="15.75" customHeight="1" x14ac:dyDescent="0.15">
      <c r="A295" s="4">
        <v>129</v>
      </c>
      <c r="B295" s="8" t="str">
        <f>IF(ISNA(IF($B$45=3,IF(VLOOKUP(A295,Calendar!$A$3:$G$368,7,FALSE)="S", "", VLOOKUP(A295,Calendar!$A$3:$G$368,7,FALSE)),IF(VLOOKUP(A295,Calendar!$A$3:$G$368,4,FALSE)="S", "", VLOOKUP(A295,Calendar!$A$3:$G$368,4,FALSE)))),"",IF($B$45=3,IF(VLOOKUP(A295,Calendar!$A$3:$G$368,7,FALSE)="S", "", VLOOKUP(A295,Calendar!$A$3:$G$368,7,FALSE)),IF(VLOOKUP(A295,Calendar!$A$3:$G$368,4,FALSE)="S", "", VLOOKUP(A295,Calendar!$A$3:$G$368,4,FALSE))))</f>
        <v>M</v>
      </c>
      <c r="C295" s="35">
        <f>IF($B$45=3,IF(B295="","",VLOOKUP(A295,Calendar!$A$3:$G$368,5,FALSE)),IF(B295="","",VLOOKUP(A295,Calendar!$A$3:$G$368,2,FALSE)))</f>
        <v>43129</v>
      </c>
      <c r="D295" s="107"/>
      <c r="E295" s="107"/>
      <c r="F295" s="108"/>
      <c r="G295" s="109"/>
      <c r="H295" s="112"/>
      <c r="I295" s="107"/>
      <c r="J295" s="108"/>
      <c r="K295" s="145"/>
      <c r="L295" s="145"/>
      <c r="M295" s="146"/>
      <c r="N295" s="110"/>
      <c r="O295" s="65">
        <f t="shared" si="43"/>
        <v>0</v>
      </c>
      <c r="P295" s="143">
        <f t="shared" si="44"/>
        <v>0</v>
      </c>
      <c r="Q295" s="65">
        <f t="shared" si="41"/>
        <v>0</v>
      </c>
      <c r="R295" s="120" t="str">
        <f>IF(G295="","",IF(COUNT(SEARCH({"Inservice","Prof","PD"},G295)),TRUE,FALSE))</f>
        <v/>
      </c>
      <c r="S295" s="120" t="str">
        <f>IF(G295="","",IF(COUNT(SEARCH({"Parent","Conference","PT"},G295)),TRUE,FALSE))</f>
        <v/>
      </c>
      <c r="T295" s="72">
        <f t="shared" si="42"/>
        <v>0</v>
      </c>
      <c r="U295" s="72" t="str">
        <f>IF(OR(G295="Last Attendance Day for Seniors",U294="x"),x,"")</f>
        <v/>
      </c>
    </row>
    <row r="296" spans="1:23" ht="15.75" customHeight="1" x14ac:dyDescent="0.15">
      <c r="A296" s="4">
        <v>130</v>
      </c>
      <c r="B296" s="8" t="str">
        <f>IF(ISNA(IF($B$45=3,IF(VLOOKUP(A296,Calendar!$A$3:$G$368,7,FALSE)="S", "", VLOOKUP(A296,Calendar!$A$3:$G$368,7,FALSE)),IF(VLOOKUP(A296,Calendar!$A$3:$G$368,4,FALSE)="S", "", VLOOKUP(A296,Calendar!$A$3:$G$368,4,FALSE)))),"",IF($B$45=3,IF(VLOOKUP(A296,Calendar!$A$3:$G$368,7,FALSE)="S", "", VLOOKUP(A296,Calendar!$A$3:$G$368,7,FALSE)),IF(VLOOKUP(A296,Calendar!$A$3:$G$368,4,FALSE)="S", "", VLOOKUP(A296,Calendar!$A$3:$G$368,4,FALSE))))</f>
        <v>T</v>
      </c>
      <c r="C296" s="35">
        <f>IF($B$45=3,IF(B296="","",VLOOKUP(A296,Calendar!$A$3:$G$368,5,FALSE)),IF(B296="","",VLOOKUP(A296,Calendar!$A$3:$G$368,2,FALSE)))</f>
        <v>43130</v>
      </c>
      <c r="D296" s="107"/>
      <c r="E296" s="107"/>
      <c r="F296" s="108"/>
      <c r="G296" s="109"/>
      <c r="H296" s="107"/>
      <c r="I296" s="107"/>
      <c r="J296" s="108"/>
      <c r="K296" s="145"/>
      <c r="L296" s="145"/>
      <c r="M296" s="146"/>
      <c r="N296" s="110"/>
      <c r="O296" s="65">
        <f t="shared" si="43"/>
        <v>0</v>
      </c>
      <c r="P296" s="143">
        <f t="shared" si="44"/>
        <v>0</v>
      </c>
      <c r="Q296" s="65">
        <f t="shared" si="41"/>
        <v>0</v>
      </c>
      <c r="R296" s="120" t="str">
        <f>IF(G296="","",IF(COUNT(SEARCH({"Inservice","Prof","PD"},G296)),TRUE,FALSE))</f>
        <v/>
      </c>
      <c r="S296" s="120" t="str">
        <f>IF(G296="","",IF(COUNT(SEARCH({"Parent","Conference","PT"},G296)),TRUE,FALSE))</f>
        <v/>
      </c>
      <c r="T296" s="72">
        <f t="shared" si="42"/>
        <v>0</v>
      </c>
      <c r="U296" s="72" t="str">
        <f>IF(OR(G296="Last Attendance Day for Seniors",U295="x"),x,"")</f>
        <v/>
      </c>
    </row>
    <row r="297" spans="1:23" ht="15.75" customHeight="1" x14ac:dyDescent="0.15">
      <c r="A297" s="4">
        <v>131</v>
      </c>
      <c r="B297" s="8" t="str">
        <f>IF(ISNA(IF($B$45=3,IF(VLOOKUP(A297,Calendar!$A$3:$G$368,7,FALSE)="S", "", VLOOKUP(A297,Calendar!$A$3:$G$368,7,FALSE)),IF(VLOOKUP(A297,Calendar!$A$3:$G$368,4,FALSE)="S", "", VLOOKUP(A297,Calendar!$A$3:$G$368,4,FALSE)))),"",IF($B$45=3,IF(VLOOKUP(A297,Calendar!$A$3:$G$368,7,FALSE)="S", "", VLOOKUP(A297,Calendar!$A$3:$G$368,7,FALSE)),IF(VLOOKUP(A297,Calendar!$A$3:$G$368,4,FALSE)="S", "", VLOOKUP(A297,Calendar!$A$3:$G$368,4,FALSE))))</f>
        <v>W</v>
      </c>
      <c r="C297" s="35">
        <f>IF($B$45=3,IF(B297="","",VLOOKUP(A297,Calendar!$A$3:$G$368,5,FALSE)),IF(B297="","",VLOOKUP(A297,Calendar!$A$3:$G$368,2,FALSE)))</f>
        <v>43131</v>
      </c>
      <c r="D297" s="107"/>
      <c r="E297" s="107"/>
      <c r="F297" s="108"/>
      <c r="G297" s="109"/>
      <c r="H297" s="107"/>
      <c r="I297" s="107"/>
      <c r="J297" s="108"/>
      <c r="K297" s="145"/>
      <c r="L297" s="145"/>
      <c r="M297" s="146"/>
      <c r="N297" s="110"/>
      <c r="O297" s="65">
        <f t="shared" si="43"/>
        <v>0</v>
      </c>
      <c r="P297" s="143">
        <f t="shared" si="44"/>
        <v>0</v>
      </c>
      <c r="Q297" s="65">
        <f t="shared" si="41"/>
        <v>0</v>
      </c>
      <c r="R297" s="120" t="str">
        <f>IF(G297="","",IF(COUNT(SEARCH({"Inservice","Prof","PD"},G297)),TRUE,FALSE))</f>
        <v/>
      </c>
      <c r="S297" s="120" t="str">
        <f>IF(G297="","",IF(COUNT(SEARCH({"Parent","Conference","PT"},G297)),TRUE,FALSE))</f>
        <v/>
      </c>
      <c r="T297" s="72">
        <f t="shared" si="42"/>
        <v>0</v>
      </c>
      <c r="U297" s="72" t="str">
        <f>IF(OR(G297="Last Attendance Day for Seniors",U296="x"),x,"")</f>
        <v/>
      </c>
    </row>
    <row r="298" spans="1:23" ht="3" customHeight="1" x14ac:dyDescent="0.15">
      <c r="B298" s="24"/>
      <c r="C298" s="11"/>
      <c r="D298" s="12"/>
      <c r="E298" s="12"/>
      <c r="F298" s="13"/>
      <c r="G298" s="11"/>
      <c r="H298" s="12"/>
      <c r="I298" s="12"/>
      <c r="J298" s="12"/>
      <c r="K298" s="12"/>
      <c r="L298" s="12"/>
      <c r="M298" s="12"/>
      <c r="N298" s="13"/>
      <c r="O298" s="13"/>
      <c r="P298" s="13"/>
      <c r="Q298" s="11"/>
      <c r="R298" s="63"/>
      <c r="S298" s="63"/>
      <c r="T298" s="63"/>
      <c r="U298" s="63"/>
    </row>
    <row r="299" spans="1:23" ht="15.75" customHeight="1" x14ac:dyDescent="0.15">
      <c r="B299" s="25" t="s">
        <v>17</v>
      </c>
      <c r="C299" s="26"/>
      <c r="D299" s="27"/>
      <c r="E299" s="28">
        <f>COUNT(E267:E297)</f>
        <v>0</v>
      </c>
      <c r="F299" s="29"/>
      <c r="G299" s="30" t="s">
        <v>58</v>
      </c>
      <c r="H299" s="12"/>
      <c r="I299" s="12"/>
      <c r="J299" s="12"/>
      <c r="K299" s="12"/>
      <c r="L299" s="12"/>
      <c r="M299" s="12"/>
      <c r="N299" s="13"/>
      <c r="O299" s="66">
        <f>SUM(O267:O297)*0.5</f>
        <v>0</v>
      </c>
      <c r="P299" s="66">
        <f t="shared" ref="P299:Q299" si="45">SUM(P267:P297)</f>
        <v>0</v>
      </c>
      <c r="Q299" s="66">
        <f t="shared" si="45"/>
        <v>0</v>
      </c>
      <c r="R299" s="71"/>
      <c r="S299" s="71"/>
    </row>
    <row r="300" spans="1:23" ht="15.75" customHeight="1" x14ac:dyDescent="0.15">
      <c r="B300" s="31" t="s">
        <v>46</v>
      </c>
      <c r="C300" s="31"/>
      <c r="D300" s="32"/>
      <c r="E300" s="32"/>
      <c r="F300" s="73">
        <f>COUNTIF(T267:T297,1)</f>
        <v>0</v>
      </c>
      <c r="G300" s="79" t="s">
        <v>18</v>
      </c>
      <c r="H300" s="76"/>
      <c r="I300" s="76"/>
      <c r="J300" s="76"/>
      <c r="K300" s="76"/>
      <c r="L300" s="76"/>
      <c r="M300" s="76"/>
      <c r="N300" s="77">
        <f>SUM(N267:N297)</f>
        <v>0</v>
      </c>
      <c r="O300" s="77">
        <f>O299*1440/60</f>
        <v>0</v>
      </c>
      <c r="P300" s="77">
        <f t="shared" ref="P300" si="46">P299*1440/60</f>
        <v>0</v>
      </c>
      <c r="Q300" s="77">
        <f t="shared" ref="Q300" si="47">Q299*1440/60</f>
        <v>0</v>
      </c>
      <c r="R300" s="1"/>
      <c r="S300" s="1"/>
      <c r="T300" s="6"/>
    </row>
    <row r="301" spans="1:23" ht="15.75" customHeight="1" x14ac:dyDescent="0.15">
      <c r="B301" s="8"/>
      <c r="C301" s="7"/>
      <c r="D301" s="14"/>
      <c r="E301" s="14"/>
      <c r="F301" s="15"/>
      <c r="G301" s="16"/>
      <c r="H301" s="14"/>
      <c r="I301" s="14"/>
      <c r="J301" s="14"/>
      <c r="K301" s="14"/>
      <c r="L301" s="14"/>
      <c r="M301" s="14"/>
      <c r="N301" s="15"/>
      <c r="O301" s="15"/>
      <c r="P301" s="15"/>
      <c r="Q301" s="7"/>
      <c r="T301" s="6"/>
    </row>
    <row r="302" spans="1:23" ht="15.75" customHeight="1" x14ac:dyDescent="0.2">
      <c r="B302" s="157" t="s">
        <v>0</v>
      </c>
      <c r="C302" s="158"/>
      <c r="D302" s="158"/>
      <c r="E302" s="158"/>
      <c r="F302" s="158"/>
      <c r="G302" s="158"/>
      <c r="H302" s="158"/>
      <c r="I302" s="158"/>
      <c r="J302" s="158"/>
      <c r="K302" s="158"/>
      <c r="L302" s="158"/>
      <c r="M302" s="158"/>
      <c r="N302" s="158"/>
      <c r="O302" s="158"/>
      <c r="P302" s="158"/>
      <c r="Q302" s="158"/>
      <c r="R302" s="1"/>
      <c r="S302" s="1"/>
      <c r="T302" s="6"/>
    </row>
    <row r="303" spans="1:23" ht="15.75" customHeight="1" x14ac:dyDescent="0.2">
      <c r="B303" s="157" t="str">
        <f>VLOOKUP(B45,Calendar!$O$11:$P$13,2,FALSE)</f>
        <v>Please Select</v>
      </c>
      <c r="C303" s="158"/>
      <c r="D303" s="158"/>
      <c r="E303" s="158"/>
      <c r="F303" s="158"/>
      <c r="G303" s="158"/>
      <c r="H303" s="158"/>
      <c r="I303" s="158"/>
      <c r="J303" s="158"/>
      <c r="K303" s="158"/>
      <c r="L303" s="158"/>
      <c r="M303" s="158"/>
      <c r="N303" s="158"/>
      <c r="O303" s="158"/>
      <c r="P303" s="158"/>
      <c r="Q303" s="158"/>
      <c r="R303" s="1"/>
      <c r="S303" s="1"/>
      <c r="T303" s="6"/>
    </row>
    <row r="304" spans="1:23" ht="15.75" customHeight="1" x14ac:dyDescent="0.15">
      <c r="B304" s="1"/>
      <c r="C304" s="1"/>
      <c r="D304" s="2"/>
      <c r="E304" s="2"/>
      <c r="F304" s="3"/>
      <c r="G304" s="1"/>
      <c r="P304" s="3"/>
      <c r="Q304" s="1"/>
      <c r="T304" s="6"/>
    </row>
    <row r="305" spans="1:21" ht="15.75" customHeight="1" x14ac:dyDescent="0.2">
      <c r="B305" s="19" t="s">
        <v>20</v>
      </c>
      <c r="D305" s="159" t="s">
        <v>25</v>
      </c>
      <c r="E305" s="160"/>
      <c r="N305" s="56" t="s">
        <v>66</v>
      </c>
      <c r="O305" s="161" t="str">
        <f>IF($O$47="","",$O$47)</f>
        <v/>
      </c>
      <c r="P305" s="162"/>
      <c r="Q305" s="162"/>
      <c r="T305" s="6"/>
    </row>
    <row r="306" spans="1:21" ht="15.75" customHeight="1" x14ac:dyDescent="0.15">
      <c r="R306" s="22"/>
      <c r="S306" s="22"/>
      <c r="T306" s="6"/>
    </row>
    <row r="307" spans="1:21" ht="23.25" x14ac:dyDescent="0.2">
      <c r="B307" s="58"/>
      <c r="C307" s="58"/>
      <c r="D307" s="152" t="s">
        <v>3</v>
      </c>
      <c r="E307" s="153"/>
      <c r="F307" s="59" t="s">
        <v>56</v>
      </c>
      <c r="G307" s="154" t="s">
        <v>53</v>
      </c>
      <c r="H307" s="155"/>
      <c r="I307" s="156"/>
      <c r="J307" s="131" t="s">
        <v>75</v>
      </c>
      <c r="K307" s="133" t="s">
        <v>4</v>
      </c>
      <c r="L307" s="134"/>
      <c r="M307" s="135" t="s">
        <v>75</v>
      </c>
      <c r="N307" s="59" t="s">
        <v>54</v>
      </c>
      <c r="O307" s="59" t="s">
        <v>4</v>
      </c>
      <c r="P307" s="59" t="s">
        <v>5</v>
      </c>
      <c r="Q307" s="60" t="s">
        <v>6</v>
      </c>
      <c r="R307" s="22"/>
      <c r="S307" s="22"/>
      <c r="T307" s="6"/>
    </row>
    <row r="308" spans="1:21" ht="15.75" customHeight="1" x14ac:dyDescent="0.15">
      <c r="B308" s="8" t="s">
        <v>7</v>
      </c>
      <c r="C308" s="8" t="s">
        <v>8</v>
      </c>
      <c r="D308" s="9" t="s">
        <v>9</v>
      </c>
      <c r="E308" s="9" t="s">
        <v>10</v>
      </c>
      <c r="F308" s="10" t="s">
        <v>55</v>
      </c>
      <c r="G308" s="8" t="s">
        <v>11</v>
      </c>
      <c r="H308" s="9" t="s">
        <v>9</v>
      </c>
      <c r="I308" s="9" t="s">
        <v>10</v>
      </c>
      <c r="J308" s="132" t="s">
        <v>55</v>
      </c>
      <c r="K308" s="136" t="s">
        <v>9</v>
      </c>
      <c r="L308" s="137" t="s">
        <v>10</v>
      </c>
      <c r="M308" s="138" t="s">
        <v>55</v>
      </c>
      <c r="N308" s="10" t="s">
        <v>12</v>
      </c>
      <c r="O308" s="10" t="s">
        <v>55</v>
      </c>
      <c r="P308" s="10" t="s">
        <v>55</v>
      </c>
      <c r="Q308" s="8" t="s">
        <v>55</v>
      </c>
    </row>
    <row r="309" spans="1:21" ht="3" customHeight="1" x14ac:dyDescent="0.15">
      <c r="B309" s="11"/>
      <c r="C309" s="11"/>
      <c r="D309" s="12"/>
      <c r="E309" s="12"/>
      <c r="F309" s="13"/>
      <c r="G309" s="11"/>
      <c r="H309" s="12"/>
      <c r="I309" s="12"/>
      <c r="J309" s="12"/>
      <c r="K309" s="12"/>
      <c r="L309" s="12"/>
      <c r="M309" s="12"/>
      <c r="N309" s="13"/>
      <c r="O309" s="13"/>
      <c r="P309" s="13"/>
      <c r="Q309" s="11"/>
      <c r="R309" s="63"/>
      <c r="S309" s="63"/>
      <c r="T309" s="63"/>
      <c r="U309" s="63"/>
    </row>
    <row r="310" spans="1:21" ht="15.75" customHeight="1" x14ac:dyDescent="0.15">
      <c r="A310" s="4">
        <v>201</v>
      </c>
      <c r="B310" s="8" t="str">
        <f>IF(ISNA(IF($B$45=3,IF(VLOOKUP(A310,Calendar!$A$3:$G$368,7,FALSE)="S", "", VLOOKUP(A310,Calendar!$A$3:$G$368,7,FALSE)),IF(VLOOKUP(A310,Calendar!$A$3:$G$368,4,FALSE)="S", "", VLOOKUP(A310,Calendar!$A$3:$G$368,4,FALSE)))),"",IF($B$45=3,IF(VLOOKUP(A310,Calendar!$A$3:$G$368,7,FALSE)="S", "", VLOOKUP(A310,Calendar!$A$3:$G$368,7,FALSE)),IF(VLOOKUP(A310,Calendar!$A$3:$G$368,4,FALSE)="S", "", VLOOKUP(A310,Calendar!$A$3:$G$368,4,FALSE))))</f>
        <v>R</v>
      </c>
      <c r="C310" s="35">
        <f>IF($B$45=3,IF(B310="","",VLOOKUP(A310,Calendar!$A$3:$G$368,5,FALSE)),IF(B310="","",VLOOKUP(A310,Calendar!$A$3:$G$368,2,FALSE)))</f>
        <v>43132</v>
      </c>
      <c r="D310" s="107"/>
      <c r="E310" s="107"/>
      <c r="F310" s="108"/>
      <c r="G310" s="109"/>
      <c r="H310" s="112"/>
      <c r="I310" s="107"/>
      <c r="J310" s="108"/>
      <c r="K310" s="145"/>
      <c r="L310" s="145"/>
      <c r="M310" s="146"/>
      <c r="N310" s="110"/>
      <c r="O310" s="65">
        <f>IF(R310=FALSE, 0, IF(K310&gt;L310,(L310+0.5)-K310-(M310/1440),L310-K310-(M310/1440)))</f>
        <v>0</v>
      </c>
      <c r="P310" s="143">
        <f>IF(S310=FALSE, 0, IF(H310&gt;I310,(I310+0.5)-H310-(J310/1440),I310-H310-(J310/1440)))</f>
        <v>0</v>
      </c>
      <c r="Q310" s="65">
        <f t="shared" ref="Q310:Q340" si="48">IF(D310&gt;E310,(E310+0.5)-D310-(F310/1440),E310-D310-(F310/1440))</f>
        <v>0</v>
      </c>
      <c r="R310" s="120" t="str">
        <f>IF(G310="","",IF(COUNT(SEARCH({"Inservice","Prof","PD"},G310)),TRUE,FALSE))</f>
        <v/>
      </c>
      <c r="S310" s="120" t="str">
        <f>IF(G310="","",IF(COUNT(SEARCH({"Parent","Conference","PT"},G310)),TRUE,FALSE))</f>
        <v/>
      </c>
      <c r="T310" s="72">
        <f t="shared" ref="T310:T340" si="49">IF(OR(N310&lt;&gt;"",O310&lt;&gt;0,P310&lt;&gt;0,Q310&lt;&gt;0),1,0)</f>
        <v>0</v>
      </c>
      <c r="U310" s="72" t="str">
        <f>IF(OR(G310="Last Attendance Day for Seniors",U309="x"),x,"")</f>
        <v/>
      </c>
    </row>
    <row r="311" spans="1:21" ht="15.75" customHeight="1" x14ac:dyDescent="0.15">
      <c r="A311" s="4">
        <v>202</v>
      </c>
      <c r="B311" s="8" t="str">
        <f>IF(ISNA(IF($B$45=3,IF(VLOOKUP(A311,Calendar!$A$3:$G$368,7,FALSE)="S", "", VLOOKUP(A311,Calendar!$A$3:$G$368,7,FALSE)),IF(VLOOKUP(A311,Calendar!$A$3:$G$368,4,FALSE)="S", "", VLOOKUP(A311,Calendar!$A$3:$G$368,4,FALSE)))),"",IF($B$45=3,IF(VLOOKUP(A311,Calendar!$A$3:$G$368,7,FALSE)="S", "", VLOOKUP(A311,Calendar!$A$3:$G$368,7,FALSE)),IF(VLOOKUP(A311,Calendar!$A$3:$G$368,4,FALSE)="S", "", VLOOKUP(A311,Calendar!$A$3:$G$368,4,FALSE))))</f>
        <v>F</v>
      </c>
      <c r="C311" s="35">
        <f>IF($B$45=3,IF(B311="","",VLOOKUP(A311,Calendar!$A$3:$G$368,5,FALSE)),IF(B311="","",VLOOKUP(A311,Calendar!$A$3:$G$368,2,FALSE)))</f>
        <v>43133</v>
      </c>
      <c r="D311" s="107"/>
      <c r="E311" s="107"/>
      <c r="F311" s="108"/>
      <c r="G311" s="109"/>
      <c r="H311" s="112"/>
      <c r="I311" s="107"/>
      <c r="J311" s="108"/>
      <c r="K311" s="145"/>
      <c r="L311" s="145"/>
      <c r="M311" s="146"/>
      <c r="N311" s="110"/>
      <c r="O311" s="65">
        <f t="shared" ref="O311:O340" si="50">IF(R311=FALSE, 0, IF(K311&gt;L311,(L311+0.5)-K311-(M311/1440),L311-K311-(M311/1440)))</f>
        <v>0</v>
      </c>
      <c r="P311" s="143">
        <f t="shared" ref="P311:P340" si="51">IF(S311=FALSE, 0, IF(H311&gt;I311,(I311+0.5)-H311-(J311/1440),I311-H311-(J311/1440)))</f>
        <v>0</v>
      </c>
      <c r="Q311" s="65">
        <f t="shared" si="48"/>
        <v>0</v>
      </c>
      <c r="R311" s="120" t="str">
        <f>IF(G311="","",IF(COUNT(SEARCH({"Inservice","Prof","PD"},G311)),TRUE,FALSE))</f>
        <v/>
      </c>
      <c r="S311" s="120" t="str">
        <f>IF(G311="","",IF(COUNT(SEARCH({"Parent","Conference","PT"},G311)),TRUE,FALSE))</f>
        <v/>
      </c>
      <c r="T311" s="72">
        <f t="shared" si="49"/>
        <v>0</v>
      </c>
      <c r="U311" s="72" t="str">
        <f>IF(OR(G311="Last Attendance Day for Seniors",U310="x"),x,"")</f>
        <v/>
      </c>
    </row>
    <row r="312" spans="1:21" ht="15.75" customHeight="1" x14ac:dyDescent="0.15">
      <c r="A312" s="4">
        <v>203</v>
      </c>
      <c r="B312" s="8" t="str">
        <f>IF(ISNA(IF($B$45=3,IF(VLOOKUP(A312,Calendar!$A$3:$G$368,7,FALSE)="S", "", VLOOKUP(A312,Calendar!$A$3:$G$368,7,FALSE)),IF(VLOOKUP(A312,Calendar!$A$3:$G$368,4,FALSE)="S", "", VLOOKUP(A312,Calendar!$A$3:$G$368,4,FALSE)))),"",IF($B$45=3,IF(VLOOKUP(A312,Calendar!$A$3:$G$368,7,FALSE)="S", "", VLOOKUP(A312,Calendar!$A$3:$G$368,7,FALSE)),IF(VLOOKUP(A312,Calendar!$A$3:$G$368,4,FALSE)="S", "", VLOOKUP(A312,Calendar!$A$3:$G$368,4,FALSE))))</f>
        <v/>
      </c>
      <c r="C312" s="35" t="str">
        <f>IF($B$45=3,IF(B312="","",VLOOKUP(A312,Calendar!$A$3:$G$368,5,FALSE)),IF(B312="","",VLOOKUP(A312,Calendar!$A$3:$G$368,2,FALSE)))</f>
        <v/>
      </c>
      <c r="D312" s="107"/>
      <c r="E312" s="107"/>
      <c r="F312" s="108"/>
      <c r="G312" s="109"/>
      <c r="H312" s="112"/>
      <c r="I312" s="107"/>
      <c r="J312" s="108"/>
      <c r="K312" s="145"/>
      <c r="L312" s="145"/>
      <c r="M312" s="146"/>
      <c r="N312" s="110"/>
      <c r="O312" s="65">
        <f t="shared" si="50"/>
        <v>0</v>
      </c>
      <c r="P312" s="143">
        <f t="shared" si="51"/>
        <v>0</v>
      </c>
      <c r="Q312" s="65">
        <f>IF(D312&gt;E312,(E312+0.5)-D312-(F312/1440),E312-D312-(F312/1440))</f>
        <v>0</v>
      </c>
      <c r="R312" s="120" t="str">
        <f>IF(G312="","",IF(COUNT(SEARCH({"Inservice","Prof","PD"},G312)),TRUE,FALSE))</f>
        <v/>
      </c>
      <c r="S312" s="120" t="str">
        <f>IF(G312="","",IF(COUNT(SEARCH({"Parent","Conference","PT"},G312)),TRUE,FALSE))</f>
        <v/>
      </c>
      <c r="T312" s="72">
        <f t="shared" si="49"/>
        <v>0</v>
      </c>
      <c r="U312" s="72" t="str">
        <f>IF(OR(G312="Last Attendance Day for Seniors",U311="x"),x,"")</f>
        <v/>
      </c>
    </row>
    <row r="313" spans="1:21" ht="15.75" customHeight="1" x14ac:dyDescent="0.15">
      <c r="A313" s="4">
        <v>204</v>
      </c>
      <c r="B313" s="8" t="str">
        <f>IF(ISNA(IF($B$45=3,IF(VLOOKUP(A313,Calendar!$A$3:$G$368,7,FALSE)="S", "", VLOOKUP(A313,Calendar!$A$3:$G$368,7,FALSE)),IF(VLOOKUP(A313,Calendar!$A$3:$G$368,4,FALSE)="S", "", VLOOKUP(A313,Calendar!$A$3:$G$368,4,FALSE)))),"",IF($B$45=3,IF(VLOOKUP(A313,Calendar!$A$3:$G$368,7,FALSE)="S", "", VLOOKUP(A313,Calendar!$A$3:$G$368,7,FALSE)),IF(VLOOKUP(A313,Calendar!$A$3:$G$368,4,FALSE)="S", "", VLOOKUP(A313,Calendar!$A$3:$G$368,4,FALSE))))</f>
        <v/>
      </c>
      <c r="C313" s="35" t="str">
        <f>IF($B$45=3,IF(B313="","",VLOOKUP(A313,Calendar!$A$3:$G$368,5,FALSE)),IF(B313="","",VLOOKUP(A313,Calendar!$A$3:$G$368,2,FALSE)))</f>
        <v/>
      </c>
      <c r="D313" s="107"/>
      <c r="E313" s="107"/>
      <c r="F313" s="108"/>
      <c r="G313" s="109"/>
      <c r="H313" s="112"/>
      <c r="I313" s="107"/>
      <c r="J313" s="108"/>
      <c r="K313" s="145"/>
      <c r="L313" s="145"/>
      <c r="M313" s="146"/>
      <c r="N313" s="110"/>
      <c r="O313" s="65">
        <f t="shared" si="50"/>
        <v>0</v>
      </c>
      <c r="P313" s="143">
        <f t="shared" si="51"/>
        <v>0</v>
      </c>
      <c r="Q313" s="65">
        <f t="shared" si="48"/>
        <v>0</v>
      </c>
      <c r="R313" s="120" t="str">
        <f>IF(G313="","",IF(COUNT(SEARCH({"Inservice","Prof","PD"},G313)),TRUE,FALSE))</f>
        <v/>
      </c>
      <c r="S313" s="120" t="str">
        <f>IF(G313="","",IF(COUNT(SEARCH({"Parent","Conference","PT"},G313)),TRUE,FALSE))</f>
        <v/>
      </c>
      <c r="T313" s="72">
        <f t="shared" si="49"/>
        <v>0</v>
      </c>
      <c r="U313" s="72" t="str">
        <f>IF(OR(G313="Last Attendance Day for Seniors",U312="x"),x,"")</f>
        <v/>
      </c>
    </row>
    <row r="314" spans="1:21" ht="15.75" customHeight="1" x14ac:dyDescent="0.15">
      <c r="A314" s="4">
        <v>205</v>
      </c>
      <c r="B314" s="8" t="str">
        <f>IF(ISNA(IF($B$45=3,IF(VLOOKUP(A314,Calendar!$A$3:$G$368,7,FALSE)="S", "", VLOOKUP(A314,Calendar!$A$3:$G$368,7,FALSE)),IF(VLOOKUP(A314,Calendar!$A$3:$G$368,4,FALSE)="S", "", VLOOKUP(A314,Calendar!$A$3:$G$368,4,FALSE)))),"",IF($B$45=3,IF(VLOOKUP(A314,Calendar!$A$3:$G$368,7,FALSE)="S", "", VLOOKUP(A314,Calendar!$A$3:$G$368,7,FALSE)),IF(VLOOKUP(A314,Calendar!$A$3:$G$368,4,FALSE)="S", "", VLOOKUP(A314,Calendar!$A$3:$G$368,4,FALSE))))</f>
        <v>M</v>
      </c>
      <c r="C314" s="35">
        <f>IF($B$45=3,IF(B314="","",VLOOKUP(A314,Calendar!$A$3:$G$368,5,FALSE)),IF(B314="","",VLOOKUP(A314,Calendar!$A$3:$G$368,2,FALSE)))</f>
        <v>43136</v>
      </c>
      <c r="D314" s="107"/>
      <c r="E314" s="107"/>
      <c r="F314" s="108"/>
      <c r="G314" s="109"/>
      <c r="H314" s="112"/>
      <c r="I314" s="107"/>
      <c r="J314" s="108"/>
      <c r="K314" s="145"/>
      <c r="L314" s="145"/>
      <c r="M314" s="146"/>
      <c r="N314" s="110"/>
      <c r="O314" s="65">
        <f t="shared" si="50"/>
        <v>0</v>
      </c>
      <c r="P314" s="143">
        <f t="shared" si="51"/>
        <v>0</v>
      </c>
      <c r="Q314" s="65">
        <f t="shared" si="48"/>
        <v>0</v>
      </c>
      <c r="R314" s="120" t="str">
        <f>IF(G314="","",IF(COUNT(SEARCH({"Inservice","Prof","PD"},G314)),TRUE,FALSE))</f>
        <v/>
      </c>
      <c r="S314" s="120" t="str">
        <f>IF(G314="","",IF(COUNT(SEARCH({"Parent","Conference","PT"},G314)),TRUE,FALSE))</f>
        <v/>
      </c>
      <c r="T314" s="72">
        <f t="shared" si="49"/>
        <v>0</v>
      </c>
      <c r="U314" s="72" t="str">
        <f>IF(OR(G314="Last Attendance Day for Seniors",U313="x"),x,"")</f>
        <v/>
      </c>
    </row>
    <row r="315" spans="1:21" ht="15.75" customHeight="1" x14ac:dyDescent="0.15">
      <c r="A315" s="4">
        <v>206</v>
      </c>
      <c r="B315" s="8" t="str">
        <f>IF(ISNA(IF($B$45=3,IF(VLOOKUP(A315,Calendar!$A$3:$G$368,7,FALSE)="S", "", VLOOKUP(A315,Calendar!$A$3:$G$368,7,FALSE)),IF(VLOOKUP(A315,Calendar!$A$3:$G$368,4,FALSE)="S", "", VLOOKUP(A315,Calendar!$A$3:$G$368,4,FALSE)))),"",IF($B$45=3,IF(VLOOKUP(A315,Calendar!$A$3:$G$368,7,FALSE)="S", "", VLOOKUP(A315,Calendar!$A$3:$G$368,7,FALSE)),IF(VLOOKUP(A315,Calendar!$A$3:$G$368,4,FALSE)="S", "", VLOOKUP(A315,Calendar!$A$3:$G$368,4,FALSE))))</f>
        <v>T</v>
      </c>
      <c r="C315" s="35">
        <f>IF($B$45=3,IF(B315="","",VLOOKUP(A315,Calendar!$A$3:$G$368,5,FALSE)),IF(B315="","",VLOOKUP(A315,Calendar!$A$3:$G$368,2,FALSE)))</f>
        <v>43137</v>
      </c>
      <c r="D315" s="107"/>
      <c r="E315" s="107"/>
      <c r="F315" s="108"/>
      <c r="G315" s="109"/>
      <c r="H315" s="107"/>
      <c r="I315" s="107"/>
      <c r="J315" s="108"/>
      <c r="K315" s="145"/>
      <c r="L315" s="145"/>
      <c r="M315" s="146"/>
      <c r="N315" s="110"/>
      <c r="O315" s="65">
        <f t="shared" si="50"/>
        <v>0</v>
      </c>
      <c r="P315" s="143">
        <f t="shared" si="51"/>
        <v>0</v>
      </c>
      <c r="Q315" s="65">
        <f t="shared" si="48"/>
        <v>0</v>
      </c>
      <c r="R315" s="120" t="str">
        <f>IF(G315="","",IF(COUNT(SEARCH({"Inservice","Prof","PD"},G315)),TRUE,FALSE))</f>
        <v/>
      </c>
      <c r="S315" s="120" t="str">
        <f>IF(G315="","",IF(COUNT(SEARCH({"Parent","Conference","PT"},G315)),TRUE,FALSE))</f>
        <v/>
      </c>
      <c r="T315" s="72">
        <f t="shared" si="49"/>
        <v>0</v>
      </c>
      <c r="U315" s="72" t="str">
        <f>IF(OR(G315="Last Attendance Day for Seniors",U314="x"),x,"")</f>
        <v/>
      </c>
    </row>
    <row r="316" spans="1:21" ht="15.75" customHeight="1" x14ac:dyDescent="0.15">
      <c r="A316" s="4">
        <v>207</v>
      </c>
      <c r="B316" s="8" t="str">
        <f>IF(ISNA(IF($B$45=3,IF(VLOOKUP(A316,Calendar!$A$3:$G$368,7,FALSE)="S", "", VLOOKUP(A316,Calendar!$A$3:$G$368,7,FALSE)),IF(VLOOKUP(A316,Calendar!$A$3:$G$368,4,FALSE)="S", "", VLOOKUP(A316,Calendar!$A$3:$G$368,4,FALSE)))),"",IF($B$45=3,IF(VLOOKUP(A316,Calendar!$A$3:$G$368,7,FALSE)="S", "", VLOOKUP(A316,Calendar!$A$3:$G$368,7,FALSE)),IF(VLOOKUP(A316,Calendar!$A$3:$G$368,4,FALSE)="S", "", VLOOKUP(A316,Calendar!$A$3:$G$368,4,FALSE))))</f>
        <v>W</v>
      </c>
      <c r="C316" s="35">
        <f>IF($B$45=3,IF(B316="","",VLOOKUP(A316,Calendar!$A$3:$G$368,5,FALSE)),IF(B316="","",VLOOKUP(A316,Calendar!$A$3:$G$368,2,FALSE)))</f>
        <v>43138</v>
      </c>
      <c r="D316" s="107"/>
      <c r="E316" s="107"/>
      <c r="F316" s="108"/>
      <c r="G316" s="109"/>
      <c r="H316" s="107"/>
      <c r="I316" s="107"/>
      <c r="J316" s="108"/>
      <c r="K316" s="145"/>
      <c r="L316" s="145"/>
      <c r="M316" s="146"/>
      <c r="N316" s="110"/>
      <c r="O316" s="65">
        <f t="shared" si="50"/>
        <v>0</v>
      </c>
      <c r="P316" s="143">
        <f t="shared" si="51"/>
        <v>0</v>
      </c>
      <c r="Q316" s="65">
        <f t="shared" si="48"/>
        <v>0</v>
      </c>
      <c r="R316" s="120" t="str">
        <f>IF(G316="","",IF(COUNT(SEARCH({"Inservice","Prof","PD"},G316)),TRUE,FALSE))</f>
        <v/>
      </c>
      <c r="S316" s="120" t="str">
        <f>IF(G316="","",IF(COUNT(SEARCH({"Parent","Conference","PT"},G316)),TRUE,FALSE))</f>
        <v/>
      </c>
      <c r="T316" s="72">
        <f t="shared" si="49"/>
        <v>0</v>
      </c>
      <c r="U316" s="72" t="str">
        <f>IF(OR(G316="Last Attendance Day for Seniors",U315="x"),x,"")</f>
        <v/>
      </c>
    </row>
    <row r="317" spans="1:21" ht="15.75" customHeight="1" x14ac:dyDescent="0.15">
      <c r="A317" s="4">
        <v>208</v>
      </c>
      <c r="B317" s="8" t="str">
        <f>IF(ISNA(IF($B$45=3,IF(VLOOKUP(A317,Calendar!$A$3:$G$368,7,FALSE)="S", "", VLOOKUP(A317,Calendar!$A$3:$G$368,7,FALSE)),IF(VLOOKUP(A317,Calendar!$A$3:$G$368,4,FALSE)="S", "", VLOOKUP(A317,Calendar!$A$3:$G$368,4,FALSE)))),"",IF($B$45=3,IF(VLOOKUP(A317,Calendar!$A$3:$G$368,7,FALSE)="S", "", VLOOKUP(A317,Calendar!$A$3:$G$368,7,FALSE)),IF(VLOOKUP(A317,Calendar!$A$3:$G$368,4,FALSE)="S", "", VLOOKUP(A317,Calendar!$A$3:$G$368,4,FALSE))))</f>
        <v>R</v>
      </c>
      <c r="C317" s="35">
        <f>IF($B$45=3,IF(B317="","",VLOOKUP(A317,Calendar!$A$3:$G$368,5,FALSE)),IF(B317="","",VLOOKUP(A317,Calendar!$A$3:$G$368,2,FALSE)))</f>
        <v>43139</v>
      </c>
      <c r="D317" s="107"/>
      <c r="E317" s="107"/>
      <c r="F317" s="108"/>
      <c r="G317" s="109"/>
      <c r="H317" s="112"/>
      <c r="I317" s="107"/>
      <c r="J317" s="108"/>
      <c r="K317" s="145"/>
      <c r="L317" s="145"/>
      <c r="M317" s="146"/>
      <c r="N317" s="110"/>
      <c r="O317" s="65">
        <f t="shared" si="50"/>
        <v>0</v>
      </c>
      <c r="P317" s="143">
        <f t="shared" si="51"/>
        <v>0</v>
      </c>
      <c r="Q317" s="65">
        <f t="shared" si="48"/>
        <v>0</v>
      </c>
      <c r="R317" s="120" t="str">
        <f>IF(G317="","",IF(COUNT(SEARCH({"Inservice","Prof","PD"},G317)),TRUE,FALSE))</f>
        <v/>
      </c>
      <c r="S317" s="120" t="str">
        <f>IF(G317="","",IF(COUNT(SEARCH({"Parent","Conference","PT"},G317)),TRUE,FALSE))</f>
        <v/>
      </c>
      <c r="T317" s="72">
        <f t="shared" si="49"/>
        <v>0</v>
      </c>
      <c r="U317" s="72" t="str">
        <f>IF(OR(G317="Last Attendance Day for Seniors",U316="x"),x,"")</f>
        <v/>
      </c>
    </row>
    <row r="318" spans="1:21" ht="15.75" customHeight="1" x14ac:dyDescent="0.15">
      <c r="A318" s="4">
        <v>209</v>
      </c>
      <c r="B318" s="8" t="str">
        <f>IF(ISNA(IF($B$45=3,IF(VLOOKUP(A318,Calendar!$A$3:$G$368,7,FALSE)="S", "", VLOOKUP(A318,Calendar!$A$3:$G$368,7,FALSE)),IF(VLOOKUP(A318,Calendar!$A$3:$G$368,4,FALSE)="S", "", VLOOKUP(A318,Calendar!$A$3:$G$368,4,FALSE)))),"",IF($B$45=3,IF(VLOOKUP(A318,Calendar!$A$3:$G$368,7,FALSE)="S", "", VLOOKUP(A318,Calendar!$A$3:$G$368,7,FALSE)),IF(VLOOKUP(A318,Calendar!$A$3:$G$368,4,FALSE)="S", "", VLOOKUP(A318,Calendar!$A$3:$G$368,4,FALSE))))</f>
        <v>F</v>
      </c>
      <c r="C318" s="35">
        <f>IF($B$45=3,IF(B318="","",VLOOKUP(A318,Calendar!$A$3:$G$368,5,FALSE)),IF(B318="","",VLOOKUP(A318,Calendar!$A$3:$G$368,2,FALSE)))</f>
        <v>43140</v>
      </c>
      <c r="D318" s="107"/>
      <c r="E318" s="107"/>
      <c r="F318" s="108"/>
      <c r="G318" s="109"/>
      <c r="H318" s="112"/>
      <c r="I318" s="107"/>
      <c r="J318" s="108"/>
      <c r="K318" s="145"/>
      <c r="L318" s="145"/>
      <c r="M318" s="146"/>
      <c r="N318" s="110"/>
      <c r="O318" s="65">
        <f t="shared" si="50"/>
        <v>0</v>
      </c>
      <c r="P318" s="143">
        <f t="shared" si="51"/>
        <v>0</v>
      </c>
      <c r="Q318" s="65">
        <f t="shared" si="48"/>
        <v>0</v>
      </c>
      <c r="R318" s="120" t="str">
        <f>IF(G318="","",IF(COUNT(SEARCH({"Inservice","Prof","PD"},G318)),TRUE,FALSE))</f>
        <v/>
      </c>
      <c r="S318" s="120" t="str">
        <f>IF(G318="","",IF(COUNT(SEARCH({"Parent","Conference","PT"},G318)),TRUE,FALSE))</f>
        <v/>
      </c>
      <c r="T318" s="72">
        <f t="shared" si="49"/>
        <v>0</v>
      </c>
      <c r="U318" s="72" t="str">
        <f>IF(OR(G318="Last Attendance Day for Seniors",U317="x"),x,"")</f>
        <v/>
      </c>
    </row>
    <row r="319" spans="1:21" ht="15.75" customHeight="1" x14ac:dyDescent="0.15">
      <c r="A319" s="4">
        <v>210</v>
      </c>
      <c r="B319" s="8" t="str">
        <f>IF(ISNA(IF($B$45=3,IF(VLOOKUP(A319,Calendar!$A$3:$G$368,7,FALSE)="S", "", VLOOKUP(A319,Calendar!$A$3:$G$368,7,FALSE)),IF(VLOOKUP(A319,Calendar!$A$3:$G$368,4,FALSE)="S", "", VLOOKUP(A319,Calendar!$A$3:$G$368,4,FALSE)))),"",IF($B$45=3,IF(VLOOKUP(A319,Calendar!$A$3:$G$368,7,FALSE)="S", "", VLOOKUP(A319,Calendar!$A$3:$G$368,7,FALSE)),IF(VLOOKUP(A319,Calendar!$A$3:$G$368,4,FALSE)="S", "", VLOOKUP(A319,Calendar!$A$3:$G$368,4,FALSE))))</f>
        <v/>
      </c>
      <c r="C319" s="35" t="str">
        <f>IF($B$45=3,IF(B319="","",VLOOKUP(A319,Calendar!$A$3:$G$368,5,FALSE)),IF(B319="","",VLOOKUP(A319,Calendar!$A$3:$G$368,2,FALSE)))</f>
        <v/>
      </c>
      <c r="D319" s="107"/>
      <c r="E319" s="107"/>
      <c r="F319" s="108"/>
      <c r="G319" s="109"/>
      <c r="H319" s="112"/>
      <c r="I319" s="107"/>
      <c r="J319" s="108"/>
      <c r="K319" s="145"/>
      <c r="L319" s="145"/>
      <c r="M319" s="146"/>
      <c r="N319" s="110"/>
      <c r="O319" s="65">
        <f t="shared" si="50"/>
        <v>0</v>
      </c>
      <c r="P319" s="143">
        <f t="shared" si="51"/>
        <v>0</v>
      </c>
      <c r="Q319" s="65">
        <f t="shared" si="48"/>
        <v>0</v>
      </c>
      <c r="R319" s="120" t="str">
        <f>IF(G319="","",IF(COUNT(SEARCH({"Inservice","Prof","PD"},G319)),TRUE,FALSE))</f>
        <v/>
      </c>
      <c r="S319" s="120" t="str">
        <f>IF(G319="","",IF(COUNT(SEARCH({"Parent","Conference","PT"},G319)),TRUE,FALSE))</f>
        <v/>
      </c>
      <c r="T319" s="72">
        <f t="shared" si="49"/>
        <v>0</v>
      </c>
      <c r="U319" s="72" t="str">
        <f>IF(OR(G319="Last Attendance Day for Seniors",U318="x"),x,"")</f>
        <v/>
      </c>
    </row>
    <row r="320" spans="1:21" ht="15.75" customHeight="1" x14ac:dyDescent="0.15">
      <c r="A320" s="4">
        <v>211</v>
      </c>
      <c r="B320" s="8" t="str">
        <f>IF(ISNA(IF($B$45=3,IF(VLOOKUP(A320,Calendar!$A$3:$G$368,7,FALSE)="S", "", VLOOKUP(A320,Calendar!$A$3:$G$368,7,FALSE)),IF(VLOOKUP(A320,Calendar!$A$3:$G$368,4,FALSE)="S", "", VLOOKUP(A320,Calendar!$A$3:$G$368,4,FALSE)))),"",IF($B$45=3,IF(VLOOKUP(A320,Calendar!$A$3:$G$368,7,FALSE)="S", "", VLOOKUP(A320,Calendar!$A$3:$G$368,7,FALSE)),IF(VLOOKUP(A320,Calendar!$A$3:$G$368,4,FALSE)="S", "", VLOOKUP(A320,Calendar!$A$3:$G$368,4,FALSE))))</f>
        <v/>
      </c>
      <c r="C320" s="35" t="str">
        <f>IF($B$45=3,IF(B320="","",VLOOKUP(A320,Calendar!$A$3:$G$368,5,FALSE)),IF(B320="","",VLOOKUP(A320,Calendar!$A$3:$G$368,2,FALSE)))</f>
        <v/>
      </c>
      <c r="D320" s="107"/>
      <c r="E320" s="107"/>
      <c r="F320" s="108"/>
      <c r="G320" s="109"/>
      <c r="H320" s="112"/>
      <c r="I320" s="107"/>
      <c r="J320" s="108"/>
      <c r="K320" s="145"/>
      <c r="L320" s="145"/>
      <c r="M320" s="146"/>
      <c r="N320" s="110"/>
      <c r="O320" s="65">
        <f t="shared" si="50"/>
        <v>0</v>
      </c>
      <c r="P320" s="143">
        <f t="shared" si="51"/>
        <v>0</v>
      </c>
      <c r="Q320" s="65">
        <f t="shared" si="48"/>
        <v>0</v>
      </c>
      <c r="R320" s="120" t="str">
        <f>IF(G320="","",IF(COUNT(SEARCH({"Inservice","Prof","PD"},G320)),TRUE,FALSE))</f>
        <v/>
      </c>
      <c r="S320" s="120" t="str">
        <f>IF(G320="","",IF(COUNT(SEARCH({"Parent","Conference","PT"},G320)),TRUE,FALSE))</f>
        <v/>
      </c>
      <c r="T320" s="72">
        <f t="shared" si="49"/>
        <v>0</v>
      </c>
      <c r="U320" s="72" t="str">
        <f>IF(OR(G320="Last Attendance Day for Seniors",U319="x"),x,"")</f>
        <v/>
      </c>
    </row>
    <row r="321" spans="1:23" ht="15.75" customHeight="1" x14ac:dyDescent="0.15">
      <c r="A321" s="4">
        <v>212</v>
      </c>
      <c r="B321" s="8" t="str">
        <f>IF(ISNA(IF($B$45=3,IF(VLOOKUP(A321,Calendar!$A$3:$G$368,7,FALSE)="S", "", VLOOKUP(A321,Calendar!$A$3:$G$368,7,FALSE)),IF(VLOOKUP(A321,Calendar!$A$3:$G$368,4,FALSE)="S", "", VLOOKUP(A321,Calendar!$A$3:$G$368,4,FALSE)))),"",IF($B$45=3,IF(VLOOKUP(A321,Calendar!$A$3:$G$368,7,FALSE)="S", "", VLOOKUP(A321,Calendar!$A$3:$G$368,7,FALSE)),IF(VLOOKUP(A321,Calendar!$A$3:$G$368,4,FALSE)="S", "", VLOOKUP(A321,Calendar!$A$3:$G$368,4,FALSE))))</f>
        <v>M</v>
      </c>
      <c r="C321" s="35">
        <f>IF($B$45=3,IF(B321="","",VLOOKUP(A321,Calendar!$A$3:$G$368,5,FALSE)),IF(B321="","",VLOOKUP(A321,Calendar!$A$3:$G$368,2,FALSE)))</f>
        <v>43143</v>
      </c>
      <c r="D321" s="107"/>
      <c r="E321" s="107"/>
      <c r="F321" s="108"/>
      <c r="G321" s="109"/>
      <c r="H321" s="112"/>
      <c r="I321" s="107"/>
      <c r="J321" s="108"/>
      <c r="K321" s="145"/>
      <c r="L321" s="145"/>
      <c r="M321" s="146"/>
      <c r="N321" s="110"/>
      <c r="O321" s="65">
        <f t="shared" si="50"/>
        <v>0</v>
      </c>
      <c r="P321" s="143">
        <f t="shared" si="51"/>
        <v>0</v>
      </c>
      <c r="Q321" s="65">
        <f t="shared" si="48"/>
        <v>0</v>
      </c>
      <c r="R321" s="120" t="str">
        <f>IF(G321="","",IF(COUNT(SEARCH({"Inservice","Prof","PD"},G321)),TRUE,FALSE))</f>
        <v/>
      </c>
      <c r="S321" s="120" t="str">
        <f>IF(G321="","",IF(COUNT(SEARCH({"Parent","Conference","PT"},G321)),TRUE,FALSE))</f>
        <v/>
      </c>
      <c r="T321" s="72">
        <f t="shared" si="49"/>
        <v>0</v>
      </c>
      <c r="U321" s="72" t="str">
        <f>IF(OR(G321="Last Attendance Day for Seniors",U320="x"),x,"")</f>
        <v/>
      </c>
    </row>
    <row r="322" spans="1:23" ht="15.75" customHeight="1" x14ac:dyDescent="0.15">
      <c r="A322" s="4">
        <v>213</v>
      </c>
      <c r="B322" s="8" t="str">
        <f>IF(ISNA(IF($B$45=3,IF(VLOOKUP(A322,Calendar!$A$3:$G$368,7,FALSE)="S", "", VLOOKUP(A322,Calendar!$A$3:$G$368,7,FALSE)),IF(VLOOKUP(A322,Calendar!$A$3:$G$368,4,FALSE)="S", "", VLOOKUP(A322,Calendar!$A$3:$G$368,4,FALSE)))),"",IF($B$45=3,IF(VLOOKUP(A322,Calendar!$A$3:$G$368,7,FALSE)="S", "", VLOOKUP(A322,Calendar!$A$3:$G$368,7,FALSE)),IF(VLOOKUP(A322,Calendar!$A$3:$G$368,4,FALSE)="S", "", VLOOKUP(A322,Calendar!$A$3:$G$368,4,FALSE))))</f>
        <v>T</v>
      </c>
      <c r="C322" s="35">
        <f>IF($B$45=3,IF(B322="","",VLOOKUP(A322,Calendar!$A$3:$G$368,5,FALSE)),IF(B322="","",VLOOKUP(A322,Calendar!$A$3:$G$368,2,FALSE)))</f>
        <v>43144</v>
      </c>
      <c r="D322" s="107"/>
      <c r="E322" s="107"/>
      <c r="F322" s="108"/>
      <c r="G322" s="109"/>
      <c r="H322" s="112"/>
      <c r="I322" s="107"/>
      <c r="J322" s="108"/>
      <c r="K322" s="145"/>
      <c r="L322" s="145"/>
      <c r="M322" s="146"/>
      <c r="N322" s="110"/>
      <c r="O322" s="65">
        <f t="shared" si="50"/>
        <v>0</v>
      </c>
      <c r="P322" s="143">
        <f t="shared" si="51"/>
        <v>0</v>
      </c>
      <c r="Q322" s="65">
        <f t="shared" si="48"/>
        <v>0</v>
      </c>
      <c r="R322" s="120" t="str">
        <f>IF(G322="","",IF(COUNT(SEARCH({"Inservice","Prof","PD"},G322)),TRUE,FALSE))</f>
        <v/>
      </c>
      <c r="S322" s="120" t="str">
        <f>IF(G322="","",IF(COUNT(SEARCH({"Parent","Conference","PT"},G322)),TRUE,FALSE))</f>
        <v/>
      </c>
      <c r="T322" s="72">
        <f t="shared" si="49"/>
        <v>0</v>
      </c>
      <c r="U322" s="72" t="str">
        <f>IF(OR(G322="Last Attendance Day for Seniors",U321="x"),x,"")</f>
        <v/>
      </c>
    </row>
    <row r="323" spans="1:23" ht="15.75" customHeight="1" x14ac:dyDescent="0.15">
      <c r="A323" s="4">
        <v>214</v>
      </c>
      <c r="B323" s="8" t="str">
        <f>IF(ISNA(IF($B$45=3,IF(VLOOKUP(A323,Calendar!$A$3:$G$368,7,FALSE)="S", "", VLOOKUP(A323,Calendar!$A$3:$G$368,7,FALSE)),IF(VLOOKUP(A323,Calendar!$A$3:$G$368,4,FALSE)="S", "", VLOOKUP(A323,Calendar!$A$3:$G$368,4,FALSE)))),"",IF($B$45=3,IF(VLOOKUP(A323,Calendar!$A$3:$G$368,7,FALSE)="S", "", VLOOKUP(A323,Calendar!$A$3:$G$368,7,FALSE)),IF(VLOOKUP(A323,Calendar!$A$3:$G$368,4,FALSE)="S", "", VLOOKUP(A323,Calendar!$A$3:$G$368,4,FALSE))))</f>
        <v>W</v>
      </c>
      <c r="C323" s="35">
        <f>IF($B$45=3,IF(B323="","",VLOOKUP(A323,Calendar!$A$3:$G$368,5,FALSE)),IF(B323="","",VLOOKUP(A323,Calendar!$A$3:$G$368,2,FALSE)))</f>
        <v>43145</v>
      </c>
      <c r="D323" s="107"/>
      <c r="E323" s="107"/>
      <c r="F323" s="108"/>
      <c r="G323" s="109"/>
      <c r="H323" s="112"/>
      <c r="I323" s="107"/>
      <c r="J323" s="108"/>
      <c r="K323" s="145"/>
      <c r="L323" s="145"/>
      <c r="M323" s="146"/>
      <c r="N323" s="110"/>
      <c r="O323" s="65">
        <f t="shared" si="50"/>
        <v>0</v>
      </c>
      <c r="P323" s="143">
        <f t="shared" si="51"/>
        <v>0</v>
      </c>
      <c r="Q323" s="65">
        <f t="shared" si="48"/>
        <v>0</v>
      </c>
      <c r="R323" s="120" t="str">
        <f>IF(G323="","",IF(COUNT(SEARCH({"Inservice","Prof","PD"},G323)),TRUE,FALSE))</f>
        <v/>
      </c>
      <c r="S323" s="120" t="str">
        <f>IF(G323="","",IF(COUNT(SEARCH({"Parent","Conference","PT"},G323)),TRUE,FALSE))</f>
        <v/>
      </c>
      <c r="T323" s="72">
        <f t="shared" si="49"/>
        <v>0</v>
      </c>
      <c r="U323" s="72" t="str">
        <f>IF(OR(G323="Last Attendance Day for Seniors",U322="x"),x,"")</f>
        <v/>
      </c>
    </row>
    <row r="324" spans="1:23" ht="15.75" customHeight="1" x14ac:dyDescent="0.15">
      <c r="A324" s="4">
        <v>215</v>
      </c>
      <c r="B324" s="8" t="str">
        <f>IF(ISNA(IF($B$45=3,IF(VLOOKUP(A324,Calendar!$A$3:$G$368,7,FALSE)="S", "", VLOOKUP(A324,Calendar!$A$3:$G$368,7,FALSE)),IF(VLOOKUP(A324,Calendar!$A$3:$G$368,4,FALSE)="S", "", VLOOKUP(A324,Calendar!$A$3:$G$368,4,FALSE)))),"",IF($B$45=3,IF(VLOOKUP(A324,Calendar!$A$3:$G$368,7,FALSE)="S", "", VLOOKUP(A324,Calendar!$A$3:$G$368,7,FALSE)),IF(VLOOKUP(A324,Calendar!$A$3:$G$368,4,FALSE)="S", "", VLOOKUP(A324,Calendar!$A$3:$G$368,4,FALSE))))</f>
        <v>R</v>
      </c>
      <c r="C324" s="35">
        <f>IF($B$45=3,IF(B324="","",VLOOKUP(A324,Calendar!$A$3:$G$368,5,FALSE)),IF(B324="","",VLOOKUP(A324,Calendar!$A$3:$G$368,2,FALSE)))</f>
        <v>43146</v>
      </c>
      <c r="D324" s="107"/>
      <c r="E324" s="107"/>
      <c r="F324" s="108"/>
      <c r="G324" s="109"/>
      <c r="H324" s="112"/>
      <c r="I324" s="107"/>
      <c r="J324" s="108"/>
      <c r="K324" s="145"/>
      <c r="L324" s="145"/>
      <c r="M324" s="146"/>
      <c r="N324" s="110"/>
      <c r="O324" s="65">
        <f t="shared" si="50"/>
        <v>0</v>
      </c>
      <c r="P324" s="143">
        <f t="shared" si="51"/>
        <v>0</v>
      </c>
      <c r="Q324" s="65">
        <f t="shared" si="48"/>
        <v>0</v>
      </c>
      <c r="R324" s="120" t="str">
        <f>IF(G324="","",IF(COUNT(SEARCH({"Inservice","Prof","PD"},G324)),TRUE,FALSE))</f>
        <v/>
      </c>
      <c r="S324" s="120" t="str">
        <f>IF(G324="","",IF(COUNT(SEARCH({"Parent","Conference","PT"},G324)),TRUE,FALSE))</f>
        <v/>
      </c>
      <c r="T324" s="72">
        <f t="shared" si="49"/>
        <v>0</v>
      </c>
      <c r="U324" s="72" t="str">
        <f>IF(OR(G324="Last Attendance Day for Seniors",U323="x"),x,"")</f>
        <v/>
      </c>
    </row>
    <row r="325" spans="1:23" ht="15.75" customHeight="1" x14ac:dyDescent="0.15">
      <c r="A325" s="4">
        <v>216</v>
      </c>
      <c r="B325" s="8" t="str">
        <f>IF(ISNA(IF($B$45=3,IF(VLOOKUP(A325,Calendar!$A$3:$G$368,7,FALSE)="S", "", VLOOKUP(A325,Calendar!$A$3:$G$368,7,FALSE)),IF(VLOOKUP(A325,Calendar!$A$3:$G$368,4,FALSE)="S", "", VLOOKUP(A325,Calendar!$A$3:$G$368,4,FALSE)))),"",IF($B$45=3,IF(VLOOKUP(A325,Calendar!$A$3:$G$368,7,FALSE)="S", "", VLOOKUP(A325,Calendar!$A$3:$G$368,7,FALSE)),IF(VLOOKUP(A325,Calendar!$A$3:$G$368,4,FALSE)="S", "", VLOOKUP(A325,Calendar!$A$3:$G$368,4,FALSE))))</f>
        <v>F</v>
      </c>
      <c r="C325" s="35">
        <f>IF($B$45=3,IF(B325="","",VLOOKUP(A325,Calendar!$A$3:$G$368,5,FALSE)),IF(B325="","",VLOOKUP(A325,Calendar!$A$3:$G$368,2,FALSE)))</f>
        <v>43147</v>
      </c>
      <c r="D325" s="107"/>
      <c r="E325" s="107"/>
      <c r="F325" s="108"/>
      <c r="G325" s="109"/>
      <c r="H325" s="112"/>
      <c r="I325" s="107"/>
      <c r="J325" s="108"/>
      <c r="K325" s="145"/>
      <c r="L325" s="145"/>
      <c r="M325" s="146"/>
      <c r="N325" s="110"/>
      <c r="O325" s="65">
        <f t="shared" si="50"/>
        <v>0</v>
      </c>
      <c r="P325" s="143">
        <f t="shared" si="51"/>
        <v>0</v>
      </c>
      <c r="Q325" s="65">
        <f t="shared" si="48"/>
        <v>0</v>
      </c>
      <c r="R325" s="120" t="str">
        <f>IF(G325="","",IF(COUNT(SEARCH({"Inservice","Prof","PD"},G325)),TRUE,FALSE))</f>
        <v/>
      </c>
      <c r="S325" s="120" t="str">
        <f>IF(G325="","",IF(COUNT(SEARCH({"Parent","Conference","PT"},G325)),TRUE,FALSE))</f>
        <v/>
      </c>
      <c r="T325" s="72">
        <f t="shared" si="49"/>
        <v>0</v>
      </c>
      <c r="U325" s="72" t="str">
        <f>IF(OR(G325="Last Attendance Day for Seniors",U324="x"),x,"")</f>
        <v/>
      </c>
    </row>
    <row r="326" spans="1:23" s="19" customFormat="1" ht="15.75" customHeight="1" x14ac:dyDescent="0.15">
      <c r="A326" s="4">
        <v>217</v>
      </c>
      <c r="B326" s="8" t="str">
        <f>IF(ISNA(IF($B$45=3,IF(VLOOKUP(A326,Calendar!$A$3:$G$368,7,FALSE)="S", "", VLOOKUP(A326,Calendar!$A$3:$G$368,7,FALSE)),IF(VLOOKUP(A326,Calendar!$A$3:$G$368,4,FALSE)="S", "", VLOOKUP(A326,Calendar!$A$3:$G$368,4,FALSE)))),"",IF($B$45=3,IF(VLOOKUP(A326,Calendar!$A$3:$G$368,7,FALSE)="S", "", VLOOKUP(A326,Calendar!$A$3:$G$368,7,FALSE)),IF(VLOOKUP(A326,Calendar!$A$3:$G$368,4,FALSE)="S", "", VLOOKUP(A326,Calendar!$A$3:$G$368,4,FALSE))))</f>
        <v/>
      </c>
      <c r="C326" s="35" t="str">
        <f>IF($B$45=3,IF(B326="","",VLOOKUP(A326,Calendar!$A$3:$G$368,5,FALSE)),IF(B326="","",VLOOKUP(A326,Calendar!$A$3:$G$368,2,FALSE)))</f>
        <v/>
      </c>
      <c r="D326" s="107"/>
      <c r="E326" s="107"/>
      <c r="F326" s="108"/>
      <c r="G326" s="109"/>
      <c r="H326" s="112"/>
      <c r="I326" s="107"/>
      <c r="J326" s="108"/>
      <c r="K326" s="145"/>
      <c r="L326" s="145"/>
      <c r="M326" s="146"/>
      <c r="N326" s="110"/>
      <c r="O326" s="65">
        <f t="shared" si="50"/>
        <v>0</v>
      </c>
      <c r="P326" s="143">
        <f t="shared" si="51"/>
        <v>0</v>
      </c>
      <c r="Q326" s="65">
        <f t="shared" si="48"/>
        <v>0</v>
      </c>
      <c r="R326" s="120" t="str">
        <f>IF(G326="","",IF(COUNT(SEARCH({"Inservice","Prof","PD"},G326)),TRUE,FALSE))</f>
        <v/>
      </c>
      <c r="S326" s="120" t="str">
        <f>IF(G326="","",IF(COUNT(SEARCH({"Parent","Conference","PT"},G326)),TRUE,FALSE))</f>
        <v/>
      </c>
      <c r="T326" s="72">
        <f t="shared" si="49"/>
        <v>0</v>
      </c>
      <c r="U326" s="72" t="str">
        <f>IF(OR(G326="Last Attendance Day for Seniors",U325="x"),x,"")</f>
        <v/>
      </c>
      <c r="W326" s="4"/>
    </row>
    <row r="327" spans="1:23" ht="15.75" customHeight="1" x14ac:dyDescent="0.15">
      <c r="A327" s="4">
        <v>218</v>
      </c>
      <c r="B327" s="8" t="str">
        <f>IF(ISNA(IF($B$45=3,IF(VLOOKUP(A327,Calendar!$A$3:$G$368,7,FALSE)="S", "", VLOOKUP(A327,Calendar!$A$3:$G$368,7,FALSE)),IF(VLOOKUP(A327,Calendar!$A$3:$G$368,4,FALSE)="S", "", VLOOKUP(A327,Calendar!$A$3:$G$368,4,FALSE)))),"",IF($B$45=3,IF(VLOOKUP(A327,Calendar!$A$3:$G$368,7,FALSE)="S", "", VLOOKUP(A327,Calendar!$A$3:$G$368,7,FALSE)),IF(VLOOKUP(A327,Calendar!$A$3:$G$368,4,FALSE)="S", "", VLOOKUP(A327,Calendar!$A$3:$G$368,4,FALSE))))</f>
        <v/>
      </c>
      <c r="C327" s="35" t="str">
        <f>IF($B$45=3,IF(B327="","",VLOOKUP(A327,Calendar!$A$3:$G$368,5,FALSE)),IF(B327="","",VLOOKUP(A327,Calendar!$A$3:$G$368,2,FALSE)))</f>
        <v/>
      </c>
      <c r="D327" s="107"/>
      <c r="E327" s="107"/>
      <c r="F327" s="108"/>
      <c r="G327" s="109"/>
      <c r="H327" s="112"/>
      <c r="I327" s="107"/>
      <c r="J327" s="108"/>
      <c r="K327" s="145"/>
      <c r="L327" s="145"/>
      <c r="M327" s="146"/>
      <c r="N327" s="110"/>
      <c r="O327" s="65">
        <f t="shared" si="50"/>
        <v>0</v>
      </c>
      <c r="P327" s="143">
        <f t="shared" si="51"/>
        <v>0</v>
      </c>
      <c r="Q327" s="65">
        <f t="shared" si="48"/>
        <v>0</v>
      </c>
      <c r="R327" s="120" t="str">
        <f>IF(G327="","",IF(COUNT(SEARCH({"Inservice","Prof","PD"},G327)),TRUE,FALSE))</f>
        <v/>
      </c>
      <c r="S327" s="120" t="str">
        <f>IF(G327="","",IF(COUNT(SEARCH({"Parent","Conference","PT"},G327)),TRUE,FALSE))</f>
        <v/>
      </c>
      <c r="T327" s="72">
        <f t="shared" si="49"/>
        <v>0</v>
      </c>
      <c r="U327" s="72" t="str">
        <f>IF(OR(G327="Last Attendance Day for Seniors",U326="x"),x,"")</f>
        <v/>
      </c>
    </row>
    <row r="328" spans="1:23" ht="15.75" customHeight="1" x14ac:dyDescent="0.15">
      <c r="A328" s="4">
        <v>219</v>
      </c>
      <c r="B328" s="8" t="str">
        <f>IF(ISNA(IF($B$45=3,IF(VLOOKUP(A328,Calendar!$A$3:$G$368,7,FALSE)="S", "", VLOOKUP(A328,Calendar!$A$3:$G$368,7,FALSE)),IF(VLOOKUP(A328,Calendar!$A$3:$G$368,4,FALSE)="S", "", VLOOKUP(A328,Calendar!$A$3:$G$368,4,FALSE)))),"",IF($B$45=3,IF(VLOOKUP(A328,Calendar!$A$3:$G$368,7,FALSE)="S", "", VLOOKUP(A328,Calendar!$A$3:$G$368,7,FALSE)),IF(VLOOKUP(A328,Calendar!$A$3:$G$368,4,FALSE)="S", "", VLOOKUP(A328,Calendar!$A$3:$G$368,4,FALSE))))</f>
        <v>M</v>
      </c>
      <c r="C328" s="35">
        <f>IF($B$45=3,IF(B328="","",VLOOKUP(A328,Calendar!$A$3:$G$368,5,FALSE)),IF(B328="","",VLOOKUP(A328,Calendar!$A$3:$G$368,2,FALSE)))</f>
        <v>43150</v>
      </c>
      <c r="D328" s="107"/>
      <c r="E328" s="107"/>
      <c r="F328" s="108"/>
      <c r="G328" s="109"/>
      <c r="H328" s="112"/>
      <c r="I328" s="107"/>
      <c r="J328" s="108"/>
      <c r="K328" s="145"/>
      <c r="L328" s="145"/>
      <c r="M328" s="146"/>
      <c r="N328" s="110"/>
      <c r="O328" s="65">
        <f t="shared" si="50"/>
        <v>0</v>
      </c>
      <c r="P328" s="143">
        <f t="shared" si="51"/>
        <v>0</v>
      </c>
      <c r="Q328" s="65">
        <f t="shared" si="48"/>
        <v>0</v>
      </c>
      <c r="R328" s="120" t="str">
        <f>IF(G328="","",IF(COUNT(SEARCH({"Inservice","Prof","PD"},G328)),TRUE,FALSE))</f>
        <v/>
      </c>
      <c r="S328" s="120" t="str">
        <f>IF(G328="","",IF(COUNT(SEARCH({"Parent","Conference","PT"},G328)),TRUE,FALSE))</f>
        <v/>
      </c>
      <c r="T328" s="72">
        <f t="shared" si="49"/>
        <v>0</v>
      </c>
      <c r="U328" s="72" t="str">
        <f>IF(OR(G328="Last Attendance Day for Seniors",U327="x"),x,"")</f>
        <v/>
      </c>
    </row>
    <row r="329" spans="1:23" ht="15.75" customHeight="1" x14ac:dyDescent="0.15">
      <c r="A329" s="4">
        <v>220</v>
      </c>
      <c r="B329" s="8" t="str">
        <f>IF(ISNA(IF($B$45=3,IF(VLOOKUP(A329,Calendar!$A$3:$G$368,7,FALSE)="S", "", VLOOKUP(A329,Calendar!$A$3:$G$368,7,FALSE)),IF(VLOOKUP(A329,Calendar!$A$3:$G$368,4,FALSE)="S", "", VLOOKUP(A329,Calendar!$A$3:$G$368,4,FALSE)))),"",IF($B$45=3,IF(VLOOKUP(A329,Calendar!$A$3:$G$368,7,FALSE)="S", "", VLOOKUP(A329,Calendar!$A$3:$G$368,7,FALSE)),IF(VLOOKUP(A329,Calendar!$A$3:$G$368,4,FALSE)="S", "", VLOOKUP(A329,Calendar!$A$3:$G$368,4,FALSE))))</f>
        <v>T</v>
      </c>
      <c r="C329" s="35">
        <f>IF($B$45=3,IF(B329="","",VLOOKUP(A329,Calendar!$A$3:$G$368,5,FALSE)),IF(B329="","",VLOOKUP(A329,Calendar!$A$3:$G$368,2,FALSE)))</f>
        <v>43151</v>
      </c>
      <c r="D329" s="107"/>
      <c r="E329" s="107"/>
      <c r="F329" s="108"/>
      <c r="G329" s="109"/>
      <c r="H329" s="112"/>
      <c r="I329" s="107"/>
      <c r="J329" s="108"/>
      <c r="K329" s="145"/>
      <c r="L329" s="145"/>
      <c r="M329" s="146"/>
      <c r="N329" s="110"/>
      <c r="O329" s="65">
        <f t="shared" si="50"/>
        <v>0</v>
      </c>
      <c r="P329" s="143">
        <f t="shared" si="51"/>
        <v>0</v>
      </c>
      <c r="Q329" s="65">
        <f t="shared" si="48"/>
        <v>0</v>
      </c>
      <c r="R329" s="120" t="str">
        <f>IF(G329="","",IF(COUNT(SEARCH({"Inservice","Prof","PD"},G329)),TRUE,FALSE))</f>
        <v/>
      </c>
      <c r="S329" s="120" t="str">
        <f>IF(G329="","",IF(COUNT(SEARCH({"Parent","Conference","PT"},G329)),TRUE,FALSE))</f>
        <v/>
      </c>
      <c r="T329" s="72">
        <f t="shared" si="49"/>
        <v>0</v>
      </c>
      <c r="U329" s="72" t="str">
        <f>IF(OR(G329="Last Attendance Day for Seniors",U328="x"),x,"")</f>
        <v/>
      </c>
    </row>
    <row r="330" spans="1:23" ht="15.75" customHeight="1" x14ac:dyDescent="0.15">
      <c r="A330" s="4">
        <v>221</v>
      </c>
      <c r="B330" s="8" t="str">
        <f>IF(ISNA(IF($B$45=3,IF(VLOOKUP(A330,Calendar!$A$3:$G$368,7,FALSE)="S", "", VLOOKUP(A330,Calendar!$A$3:$G$368,7,FALSE)),IF(VLOOKUP(A330,Calendar!$A$3:$G$368,4,FALSE)="S", "", VLOOKUP(A330,Calendar!$A$3:$G$368,4,FALSE)))),"",IF($B$45=3,IF(VLOOKUP(A330,Calendar!$A$3:$G$368,7,FALSE)="S", "", VLOOKUP(A330,Calendar!$A$3:$G$368,7,FALSE)),IF(VLOOKUP(A330,Calendar!$A$3:$G$368,4,FALSE)="S", "", VLOOKUP(A330,Calendar!$A$3:$G$368,4,FALSE))))</f>
        <v>W</v>
      </c>
      <c r="C330" s="35">
        <f>IF($B$45=3,IF(B330="","",VLOOKUP(A330,Calendar!$A$3:$G$368,5,FALSE)),IF(B330="","",VLOOKUP(A330,Calendar!$A$3:$G$368,2,FALSE)))</f>
        <v>43152</v>
      </c>
      <c r="D330" s="107"/>
      <c r="E330" s="107"/>
      <c r="F330" s="108"/>
      <c r="G330" s="109"/>
      <c r="H330" s="112"/>
      <c r="I330" s="107"/>
      <c r="J330" s="108"/>
      <c r="K330" s="145"/>
      <c r="L330" s="145"/>
      <c r="M330" s="146"/>
      <c r="N330" s="110"/>
      <c r="O330" s="65">
        <f t="shared" si="50"/>
        <v>0</v>
      </c>
      <c r="P330" s="143">
        <f t="shared" si="51"/>
        <v>0</v>
      </c>
      <c r="Q330" s="65">
        <f t="shared" si="48"/>
        <v>0</v>
      </c>
      <c r="R330" s="120" t="str">
        <f>IF(G330="","",IF(COUNT(SEARCH({"Inservice","Prof","PD"},G330)),TRUE,FALSE))</f>
        <v/>
      </c>
      <c r="S330" s="120" t="str">
        <f>IF(G330="","",IF(COUNT(SEARCH({"Parent","Conference","PT"},G330)),TRUE,FALSE))</f>
        <v/>
      </c>
      <c r="T330" s="72">
        <f t="shared" si="49"/>
        <v>0</v>
      </c>
      <c r="U330" s="72" t="str">
        <f>IF(OR(G330="Last Attendance Day for Seniors",U329="x"),x,"")</f>
        <v/>
      </c>
    </row>
    <row r="331" spans="1:23" ht="15.75" customHeight="1" x14ac:dyDescent="0.15">
      <c r="A331" s="4">
        <v>222</v>
      </c>
      <c r="B331" s="8" t="str">
        <f>IF(ISNA(IF($B$45=3,IF(VLOOKUP(A331,Calendar!$A$3:$G$368,7,FALSE)="S", "", VLOOKUP(A331,Calendar!$A$3:$G$368,7,FALSE)),IF(VLOOKUP(A331,Calendar!$A$3:$G$368,4,FALSE)="S", "", VLOOKUP(A331,Calendar!$A$3:$G$368,4,FALSE)))),"",IF($B$45=3,IF(VLOOKUP(A331,Calendar!$A$3:$G$368,7,FALSE)="S", "", VLOOKUP(A331,Calendar!$A$3:$G$368,7,FALSE)),IF(VLOOKUP(A331,Calendar!$A$3:$G$368,4,FALSE)="S", "", VLOOKUP(A331,Calendar!$A$3:$G$368,4,FALSE))))</f>
        <v>R</v>
      </c>
      <c r="C331" s="35">
        <f>IF($B$45=3,IF(B331="","",VLOOKUP(A331,Calendar!$A$3:$G$368,5,FALSE)),IF(B331="","",VLOOKUP(A331,Calendar!$A$3:$G$368,2,FALSE)))</f>
        <v>43153</v>
      </c>
      <c r="D331" s="107"/>
      <c r="E331" s="107"/>
      <c r="F331" s="108"/>
      <c r="G331" s="109"/>
      <c r="H331" s="112"/>
      <c r="I331" s="107"/>
      <c r="J331" s="108"/>
      <c r="K331" s="147"/>
      <c r="L331" s="147"/>
      <c r="M331" s="148"/>
      <c r="N331" s="113"/>
      <c r="O331" s="65">
        <f t="shared" si="50"/>
        <v>0</v>
      </c>
      <c r="P331" s="143">
        <f t="shared" si="51"/>
        <v>0</v>
      </c>
      <c r="Q331" s="65">
        <f t="shared" si="48"/>
        <v>0</v>
      </c>
      <c r="R331" s="120" t="str">
        <f>IF(G331="","",IF(COUNT(SEARCH({"Inservice","Prof","PD"},G331)),TRUE,FALSE))</f>
        <v/>
      </c>
      <c r="S331" s="120" t="str">
        <f>IF(G331="","",IF(COUNT(SEARCH({"Parent","Conference","PT"},G331)),TRUE,FALSE))</f>
        <v/>
      </c>
      <c r="T331" s="72">
        <f t="shared" si="49"/>
        <v>0</v>
      </c>
      <c r="U331" s="72" t="str">
        <f>IF(OR(G331="Last Attendance Day for Seniors",U330="x"),x,"")</f>
        <v/>
      </c>
    </row>
    <row r="332" spans="1:23" ht="15.75" customHeight="1" x14ac:dyDescent="0.15">
      <c r="A332" s="4">
        <v>223</v>
      </c>
      <c r="B332" s="8" t="str">
        <f>IF(ISNA(IF($B$45=3,IF(VLOOKUP(A332,Calendar!$A$3:$G$368,7,FALSE)="S", "", VLOOKUP(A332,Calendar!$A$3:$G$368,7,FALSE)),IF(VLOOKUP(A332,Calendar!$A$3:$G$368,4,FALSE)="S", "", VLOOKUP(A332,Calendar!$A$3:$G$368,4,FALSE)))),"",IF($B$45=3,IF(VLOOKUP(A332,Calendar!$A$3:$G$368,7,FALSE)="S", "", VLOOKUP(A332,Calendar!$A$3:$G$368,7,FALSE)),IF(VLOOKUP(A332,Calendar!$A$3:$G$368,4,FALSE)="S", "", VLOOKUP(A332,Calendar!$A$3:$G$368,4,FALSE))))</f>
        <v>F</v>
      </c>
      <c r="C332" s="35">
        <f>IF($B$45=3,IF(B332="","",VLOOKUP(A332,Calendar!$A$3:$G$368,5,FALSE)),IF(B332="","",VLOOKUP(A332,Calendar!$A$3:$G$368,2,FALSE)))</f>
        <v>43154</v>
      </c>
      <c r="D332" s="107"/>
      <c r="E332" s="107"/>
      <c r="F332" s="108"/>
      <c r="G332" s="109"/>
      <c r="H332" s="112"/>
      <c r="I332" s="107"/>
      <c r="J332" s="108"/>
      <c r="K332" s="145"/>
      <c r="L332" s="145"/>
      <c r="M332" s="146"/>
      <c r="N332" s="110"/>
      <c r="O332" s="65">
        <f t="shared" si="50"/>
        <v>0</v>
      </c>
      <c r="P332" s="143">
        <f t="shared" si="51"/>
        <v>0</v>
      </c>
      <c r="Q332" s="65">
        <f t="shared" si="48"/>
        <v>0</v>
      </c>
      <c r="R332" s="120" t="str">
        <f>IF(G332="","",IF(COUNT(SEARCH({"Inservice","Prof","PD"},G332)),TRUE,FALSE))</f>
        <v/>
      </c>
      <c r="S332" s="120" t="str">
        <f>IF(G332="","",IF(COUNT(SEARCH({"Parent","Conference","PT"},G332)),TRUE,FALSE))</f>
        <v/>
      </c>
      <c r="T332" s="72">
        <f t="shared" si="49"/>
        <v>0</v>
      </c>
      <c r="U332" s="72" t="str">
        <f>IF(OR(G332="Last Attendance Day for Seniors",U331="x"),x,"")</f>
        <v/>
      </c>
    </row>
    <row r="333" spans="1:23" ht="15.75" customHeight="1" x14ac:dyDescent="0.15">
      <c r="A333" s="4">
        <v>224</v>
      </c>
      <c r="B333" s="8" t="str">
        <f>IF(ISNA(IF($B$45=3,IF(VLOOKUP(A333,Calendar!$A$3:$G$368,7,FALSE)="S", "", VLOOKUP(A333,Calendar!$A$3:$G$368,7,FALSE)),IF(VLOOKUP(A333,Calendar!$A$3:$G$368,4,FALSE)="S", "", VLOOKUP(A333,Calendar!$A$3:$G$368,4,FALSE)))),"",IF($B$45=3,IF(VLOOKUP(A333,Calendar!$A$3:$G$368,7,FALSE)="S", "", VLOOKUP(A333,Calendar!$A$3:$G$368,7,FALSE)),IF(VLOOKUP(A333,Calendar!$A$3:$G$368,4,FALSE)="S", "", VLOOKUP(A333,Calendar!$A$3:$G$368,4,FALSE))))</f>
        <v/>
      </c>
      <c r="C333" s="35" t="str">
        <f>IF($B$45=3,IF(B333="","",VLOOKUP(A333,Calendar!$A$3:$G$368,5,FALSE)),IF(B333="","",VLOOKUP(A333,Calendar!$A$3:$G$368,2,FALSE)))</f>
        <v/>
      </c>
      <c r="D333" s="107"/>
      <c r="E333" s="107"/>
      <c r="F333" s="108"/>
      <c r="G333" s="109"/>
      <c r="H333" s="112"/>
      <c r="I333" s="107"/>
      <c r="J333" s="108"/>
      <c r="K333" s="145"/>
      <c r="L333" s="145"/>
      <c r="M333" s="146"/>
      <c r="N333" s="110"/>
      <c r="O333" s="65">
        <f t="shared" si="50"/>
        <v>0</v>
      </c>
      <c r="P333" s="143">
        <f t="shared" si="51"/>
        <v>0</v>
      </c>
      <c r="Q333" s="65">
        <f t="shared" si="48"/>
        <v>0</v>
      </c>
      <c r="R333" s="120" t="str">
        <f>IF(G333="","",IF(COUNT(SEARCH({"Inservice","Prof","PD"},G333)),TRUE,FALSE))</f>
        <v/>
      </c>
      <c r="S333" s="120" t="str">
        <f>IF(G333="","",IF(COUNT(SEARCH({"Parent","Conference","PT"},G333)),TRUE,FALSE))</f>
        <v/>
      </c>
      <c r="T333" s="72">
        <f t="shared" si="49"/>
        <v>0</v>
      </c>
      <c r="U333" s="72" t="str">
        <f>IF(OR(G333="Last Attendance Day for Seniors",U332="x"),x,"")</f>
        <v/>
      </c>
    </row>
    <row r="334" spans="1:23" ht="15.75" customHeight="1" x14ac:dyDescent="0.15">
      <c r="A334" s="4">
        <v>225</v>
      </c>
      <c r="B334" s="8" t="str">
        <f>IF(ISNA(IF($B$45=3,IF(VLOOKUP(A334,Calendar!$A$3:$G$368,7,FALSE)="S", "", VLOOKUP(A334,Calendar!$A$3:$G$368,7,FALSE)),IF(VLOOKUP(A334,Calendar!$A$3:$G$368,4,FALSE)="S", "", VLOOKUP(A334,Calendar!$A$3:$G$368,4,FALSE)))),"",IF($B$45=3,IF(VLOOKUP(A334,Calendar!$A$3:$G$368,7,FALSE)="S", "", VLOOKUP(A334,Calendar!$A$3:$G$368,7,FALSE)),IF(VLOOKUP(A334,Calendar!$A$3:$G$368,4,FALSE)="S", "", VLOOKUP(A334,Calendar!$A$3:$G$368,4,FALSE))))</f>
        <v/>
      </c>
      <c r="C334" s="35" t="str">
        <f>IF($B$45=3,IF(B334="","",VLOOKUP(A334,Calendar!$A$3:$G$368,5,FALSE)),IF(B334="","",VLOOKUP(A334,Calendar!$A$3:$G$368,2,FALSE)))</f>
        <v/>
      </c>
      <c r="D334" s="107"/>
      <c r="E334" s="107"/>
      <c r="F334" s="108"/>
      <c r="G334" s="109"/>
      <c r="H334" s="112"/>
      <c r="I334" s="107"/>
      <c r="J334" s="108"/>
      <c r="K334" s="145"/>
      <c r="L334" s="145"/>
      <c r="M334" s="146"/>
      <c r="N334" s="110"/>
      <c r="O334" s="65">
        <f t="shared" si="50"/>
        <v>0</v>
      </c>
      <c r="P334" s="143">
        <f t="shared" si="51"/>
        <v>0</v>
      </c>
      <c r="Q334" s="65">
        <f t="shared" si="48"/>
        <v>0</v>
      </c>
      <c r="R334" s="120" t="str">
        <f>IF(G334="","",IF(COUNT(SEARCH({"Inservice","Prof","PD"},G334)),TRUE,FALSE))</f>
        <v/>
      </c>
      <c r="S334" s="120" t="str">
        <f>IF(G334="","",IF(COUNT(SEARCH({"Parent","Conference","PT"},G334)),TRUE,FALSE))</f>
        <v/>
      </c>
      <c r="T334" s="72">
        <f t="shared" si="49"/>
        <v>0</v>
      </c>
      <c r="U334" s="72" t="str">
        <f>IF(OR(G334="Last Attendance Day for Seniors",U333="x"),x,"")</f>
        <v/>
      </c>
    </row>
    <row r="335" spans="1:23" ht="15.75" customHeight="1" x14ac:dyDescent="0.15">
      <c r="A335" s="4">
        <v>226</v>
      </c>
      <c r="B335" s="8" t="str">
        <f>IF(ISNA(IF($B$45=3,IF(VLOOKUP(A335,Calendar!$A$3:$G$368,7,FALSE)="S", "", VLOOKUP(A335,Calendar!$A$3:$G$368,7,FALSE)),IF(VLOOKUP(A335,Calendar!$A$3:$G$368,4,FALSE)="S", "", VLOOKUP(A335,Calendar!$A$3:$G$368,4,FALSE)))),"",IF($B$45=3,IF(VLOOKUP(A335,Calendar!$A$3:$G$368,7,FALSE)="S", "", VLOOKUP(A335,Calendar!$A$3:$G$368,7,FALSE)),IF(VLOOKUP(A335,Calendar!$A$3:$G$368,4,FALSE)="S", "", VLOOKUP(A335,Calendar!$A$3:$G$368,4,FALSE))))</f>
        <v>M</v>
      </c>
      <c r="C335" s="35">
        <f>IF($B$45=3,IF(B335="","",VLOOKUP(A335,Calendar!$A$3:$G$368,5,FALSE)),IF(B335="","",VLOOKUP(A335,Calendar!$A$3:$G$368,2,FALSE)))</f>
        <v>43157</v>
      </c>
      <c r="D335" s="107"/>
      <c r="E335" s="107"/>
      <c r="F335" s="108"/>
      <c r="G335" s="109"/>
      <c r="H335" s="112"/>
      <c r="I335" s="107"/>
      <c r="J335" s="108"/>
      <c r="K335" s="145"/>
      <c r="L335" s="145"/>
      <c r="M335" s="146"/>
      <c r="N335" s="110"/>
      <c r="O335" s="65">
        <f t="shared" si="50"/>
        <v>0</v>
      </c>
      <c r="P335" s="143">
        <f t="shared" si="51"/>
        <v>0</v>
      </c>
      <c r="Q335" s="65">
        <f t="shared" si="48"/>
        <v>0</v>
      </c>
      <c r="R335" s="120" t="str">
        <f>IF(G335="","",IF(COUNT(SEARCH({"Inservice","Prof","PD"},G335)),TRUE,FALSE))</f>
        <v/>
      </c>
      <c r="S335" s="120" t="str">
        <f>IF(G335="","",IF(COUNT(SEARCH({"Parent","Conference","PT"},G335)),TRUE,FALSE))</f>
        <v/>
      </c>
      <c r="T335" s="72">
        <f t="shared" si="49"/>
        <v>0</v>
      </c>
      <c r="U335" s="72" t="str">
        <f>IF(OR(G335="Last Attendance Day for Seniors",U334="x"),x,"")</f>
        <v/>
      </c>
    </row>
    <row r="336" spans="1:23" ht="15.75" customHeight="1" x14ac:dyDescent="0.15">
      <c r="A336" s="4">
        <v>227</v>
      </c>
      <c r="B336" s="8" t="str">
        <f>IF(ISNA(IF($B$45=3,IF(VLOOKUP(A336,Calendar!$A$3:$G$368,7,FALSE)="S", "", VLOOKUP(A336,Calendar!$A$3:$G$368,7,FALSE)),IF(VLOOKUP(A336,Calendar!$A$3:$G$368,4,FALSE)="S", "", VLOOKUP(A336,Calendar!$A$3:$G$368,4,FALSE)))),"",IF($B$45=3,IF(VLOOKUP(A336,Calendar!$A$3:$G$368,7,FALSE)="S", "", VLOOKUP(A336,Calendar!$A$3:$G$368,7,FALSE)),IF(VLOOKUP(A336,Calendar!$A$3:$G$368,4,FALSE)="S", "", VLOOKUP(A336,Calendar!$A$3:$G$368,4,FALSE))))</f>
        <v>T</v>
      </c>
      <c r="C336" s="35">
        <f>IF($B$45=3,IF(B336="","",VLOOKUP(A336,Calendar!$A$3:$G$368,5,FALSE)),IF(B336="","",VLOOKUP(A336,Calendar!$A$3:$G$368,2,FALSE)))</f>
        <v>43158</v>
      </c>
      <c r="D336" s="107"/>
      <c r="E336" s="107"/>
      <c r="F336" s="108"/>
      <c r="G336" s="109"/>
      <c r="H336" s="107"/>
      <c r="I336" s="107"/>
      <c r="J336" s="108"/>
      <c r="K336" s="145"/>
      <c r="L336" s="145"/>
      <c r="M336" s="146"/>
      <c r="N336" s="110"/>
      <c r="O336" s="65">
        <f t="shared" si="50"/>
        <v>0</v>
      </c>
      <c r="P336" s="143">
        <f t="shared" si="51"/>
        <v>0</v>
      </c>
      <c r="Q336" s="65">
        <f t="shared" si="48"/>
        <v>0</v>
      </c>
      <c r="R336" s="120" t="str">
        <f>IF(G336="","",IF(COUNT(SEARCH({"Inservice","Prof","PD"},G336)),TRUE,FALSE))</f>
        <v/>
      </c>
      <c r="S336" s="120" t="str">
        <f>IF(G336="","",IF(COUNT(SEARCH({"Parent","Conference","PT"},G336)),TRUE,FALSE))</f>
        <v/>
      </c>
      <c r="T336" s="72">
        <f t="shared" si="49"/>
        <v>0</v>
      </c>
      <c r="U336" s="72" t="str">
        <f>IF(OR(G336="Last Attendance Day for Seniors",U335="x"),x,"")</f>
        <v/>
      </c>
    </row>
    <row r="337" spans="1:23" ht="15.75" customHeight="1" x14ac:dyDescent="0.15">
      <c r="A337" s="4">
        <v>228</v>
      </c>
      <c r="B337" s="8" t="str">
        <f>IF(ISNA(IF($B$45=3,IF(VLOOKUP(A337,Calendar!$A$3:$G$368,7,FALSE)="S", "", VLOOKUP(A337,Calendar!$A$3:$G$368,7,FALSE)),IF(VLOOKUP(A337,Calendar!$A$3:$G$368,4,FALSE)="S", "", VLOOKUP(A337,Calendar!$A$3:$G$368,4,FALSE)))),"",IF($B$45=3,IF(VLOOKUP(A337,Calendar!$A$3:$G$368,7,FALSE)="S", "", VLOOKUP(A337,Calendar!$A$3:$G$368,7,FALSE)),IF(VLOOKUP(A337,Calendar!$A$3:$G$368,4,FALSE)="S", "", VLOOKUP(A337,Calendar!$A$3:$G$368,4,FALSE))))</f>
        <v>W</v>
      </c>
      <c r="C337" s="35">
        <f>IF($B$45=3,IF(B337="","",VLOOKUP(A337,Calendar!$A$3:$G$368,5,FALSE)),IF(B337="","",VLOOKUP(A337,Calendar!$A$3:$G$368,2,FALSE)))</f>
        <v>43159</v>
      </c>
      <c r="D337" s="107"/>
      <c r="E337" s="107"/>
      <c r="F337" s="108"/>
      <c r="G337" s="109"/>
      <c r="H337" s="107"/>
      <c r="I337" s="107"/>
      <c r="J337" s="108"/>
      <c r="K337" s="145"/>
      <c r="L337" s="145"/>
      <c r="M337" s="146"/>
      <c r="N337" s="110"/>
      <c r="O337" s="65">
        <f t="shared" si="50"/>
        <v>0</v>
      </c>
      <c r="P337" s="143">
        <f t="shared" si="51"/>
        <v>0</v>
      </c>
      <c r="Q337" s="65">
        <f t="shared" si="48"/>
        <v>0</v>
      </c>
      <c r="R337" s="120" t="str">
        <f>IF(G337="","",IF(COUNT(SEARCH({"Inservice","Prof","PD"},G337)),TRUE,FALSE))</f>
        <v/>
      </c>
      <c r="S337" s="120" t="str">
        <f>IF(G337="","",IF(COUNT(SEARCH({"Parent","Conference","PT"},G337)),TRUE,FALSE))</f>
        <v/>
      </c>
      <c r="T337" s="72">
        <f t="shared" si="49"/>
        <v>0</v>
      </c>
      <c r="U337" s="72" t="str">
        <f>IF(OR(G337="Last Attendance Day for Seniors",U336="x"),x,"")</f>
        <v/>
      </c>
    </row>
    <row r="338" spans="1:23" s="19" customFormat="1" ht="15.75" customHeight="1" x14ac:dyDescent="0.15">
      <c r="A338" s="4">
        <v>229</v>
      </c>
      <c r="B338" s="8" t="str">
        <f>IF(ISNA(IF($B$45=3,IF(VLOOKUP(A338,Calendar!$A$3:$G$368,7,FALSE)="S", "", VLOOKUP(A338,Calendar!$A$3:$G$368,7,FALSE)),IF(VLOOKUP(A338,Calendar!$A$3:$G$368,4,FALSE)="S", "", VLOOKUP(A338,Calendar!$A$3:$G$368,4,FALSE)))),"",IF($B$45=3,IF(VLOOKUP(A338,Calendar!$A$3:$G$368,7,FALSE)="S", "", VLOOKUP(A338,Calendar!$A$3:$G$368,7,FALSE)),IF(VLOOKUP(A338,Calendar!$A$3:$G$368,4,FALSE)="S", "", VLOOKUP(A338,Calendar!$A$3:$G$368,4,FALSE))))</f>
        <v/>
      </c>
      <c r="C338" s="35" t="str">
        <f>IF($B$45=3,IF(B338="","",VLOOKUP(A338,Calendar!$A$3:$G$368,5,FALSE)),IF(B338="","",VLOOKUP(A338,Calendar!$A$3:$G$368,2,FALSE)))</f>
        <v/>
      </c>
      <c r="D338" s="107"/>
      <c r="E338" s="107"/>
      <c r="F338" s="108"/>
      <c r="G338" s="109"/>
      <c r="H338" s="107"/>
      <c r="I338" s="107"/>
      <c r="J338" s="108"/>
      <c r="K338" s="145"/>
      <c r="L338" s="145"/>
      <c r="M338" s="146"/>
      <c r="N338" s="110"/>
      <c r="O338" s="65">
        <f t="shared" si="50"/>
        <v>0</v>
      </c>
      <c r="P338" s="143">
        <f t="shared" si="51"/>
        <v>0</v>
      </c>
      <c r="Q338" s="65">
        <f t="shared" si="48"/>
        <v>0</v>
      </c>
      <c r="R338" s="120" t="str">
        <f>IF(G338="","",IF(COUNT(SEARCH({"Inservice","Prof","PD"},G338)),TRUE,FALSE))</f>
        <v/>
      </c>
      <c r="S338" s="120" t="str">
        <f>IF(G338="","",IF(COUNT(SEARCH({"Parent","Conference","PT"},G338)),TRUE,FALSE))</f>
        <v/>
      </c>
      <c r="T338" s="72">
        <f t="shared" si="49"/>
        <v>0</v>
      </c>
      <c r="U338" s="72" t="str">
        <f>IF(OR(G338="Last Attendance Day for Seniors",U337="x"),x,"")</f>
        <v/>
      </c>
      <c r="W338" s="4"/>
    </row>
    <row r="339" spans="1:23" ht="15.75" customHeight="1" x14ac:dyDescent="0.15">
      <c r="A339" s="4">
        <v>230</v>
      </c>
      <c r="B339" s="8" t="str">
        <f>IF(ISNA(IF($B$45=3,IF(VLOOKUP(A339,Calendar!$A$3:$G$368,7,FALSE)="S", "", VLOOKUP(A339,Calendar!$A$3:$G$368,7,FALSE)),IF(VLOOKUP(A339,Calendar!$A$3:$G$368,4,FALSE)="S", "", VLOOKUP(A339,Calendar!$A$3:$G$368,4,FALSE)))),"",IF($B$45=3,IF(VLOOKUP(A339,Calendar!$A$3:$G$368,7,FALSE)="S", "", VLOOKUP(A339,Calendar!$A$3:$G$368,7,FALSE)),IF(VLOOKUP(A339,Calendar!$A$3:$G$368,4,FALSE)="S", "", VLOOKUP(A339,Calendar!$A$3:$G$368,4,FALSE))))</f>
        <v/>
      </c>
      <c r="C339" s="35" t="str">
        <f>IF($B$45=3,IF(B339="","",VLOOKUP(A339,Calendar!$A$3:$G$368,5,FALSE)),IF(B339="","",VLOOKUP(A339,Calendar!$A$3:$G$368,2,FALSE)))</f>
        <v/>
      </c>
      <c r="D339" s="107"/>
      <c r="E339" s="107"/>
      <c r="F339" s="108"/>
      <c r="G339" s="109"/>
      <c r="H339" s="107"/>
      <c r="I339" s="107"/>
      <c r="J339" s="108"/>
      <c r="K339" s="145"/>
      <c r="L339" s="145"/>
      <c r="M339" s="146"/>
      <c r="N339" s="110"/>
      <c r="O339" s="65">
        <f t="shared" si="50"/>
        <v>0</v>
      </c>
      <c r="P339" s="143">
        <f t="shared" si="51"/>
        <v>0</v>
      </c>
      <c r="Q339" s="65">
        <f t="shared" si="48"/>
        <v>0</v>
      </c>
      <c r="R339" s="120" t="str">
        <f>IF(G339="","",IF(COUNT(SEARCH({"Inservice","Prof","PD"},G339)),TRUE,FALSE))</f>
        <v/>
      </c>
      <c r="S339" s="120" t="str">
        <f>IF(G339="","",IF(COUNT(SEARCH({"Parent","Conference","PT"},G339)),TRUE,FALSE))</f>
        <v/>
      </c>
      <c r="T339" s="72">
        <f t="shared" si="49"/>
        <v>0</v>
      </c>
      <c r="U339" s="72" t="str">
        <f>IF(OR(G339="Last Attendance Day for Seniors",U338="x"),x,"")</f>
        <v/>
      </c>
    </row>
    <row r="340" spans="1:23" ht="15.75" customHeight="1" x14ac:dyDescent="0.15">
      <c r="A340" s="4">
        <v>231</v>
      </c>
      <c r="B340" s="8" t="str">
        <f>IF(ISNA(IF($B$45=3,IF(VLOOKUP(A340,Calendar!$A$3:$G$368,7,FALSE)="S", "", VLOOKUP(A340,Calendar!$A$3:$G$368,7,FALSE)),IF(VLOOKUP(A340,Calendar!$A$3:$G$368,4,FALSE)="S", "", VLOOKUP(A340,Calendar!$A$3:$G$368,4,FALSE)))),"",IF($B$45=3,IF(VLOOKUP(A340,Calendar!$A$3:$G$368,7,FALSE)="S", "", VLOOKUP(A340,Calendar!$A$3:$G$368,7,FALSE)),IF(VLOOKUP(A340,Calendar!$A$3:$G$368,4,FALSE)="S", "", VLOOKUP(A340,Calendar!$A$3:$G$368,4,FALSE))))</f>
        <v/>
      </c>
      <c r="C340" s="35" t="str">
        <f>IF($B$45=3,IF(B340="","",VLOOKUP(A340,Calendar!$A$3:$G$368,5,FALSE)),IF(B340="","",VLOOKUP(A340,Calendar!$A$3:$G$368,2,FALSE)))</f>
        <v/>
      </c>
      <c r="D340" s="107"/>
      <c r="E340" s="107"/>
      <c r="F340" s="108"/>
      <c r="G340" s="109"/>
      <c r="H340" s="107"/>
      <c r="I340" s="107"/>
      <c r="J340" s="108"/>
      <c r="K340" s="145"/>
      <c r="L340" s="145"/>
      <c r="M340" s="146"/>
      <c r="N340" s="110"/>
      <c r="O340" s="65">
        <f t="shared" si="50"/>
        <v>0</v>
      </c>
      <c r="P340" s="143">
        <f t="shared" si="51"/>
        <v>0</v>
      </c>
      <c r="Q340" s="65">
        <f t="shared" si="48"/>
        <v>0</v>
      </c>
      <c r="R340" s="120" t="str">
        <f>IF(G340="","",IF(COUNT(SEARCH({"Inservice","Prof","PD"},G340)),TRUE,FALSE))</f>
        <v/>
      </c>
      <c r="S340" s="120" t="str">
        <f>IF(G340="","",IF(COUNT(SEARCH({"Parent","Conference","PT"},G340)),TRUE,FALSE))</f>
        <v/>
      </c>
      <c r="T340" s="72">
        <f t="shared" si="49"/>
        <v>0</v>
      </c>
      <c r="U340" s="72" t="str">
        <f>IF(OR(G340="Last Attendance Day for Seniors",U339="x"),x,"")</f>
        <v/>
      </c>
    </row>
    <row r="341" spans="1:23" ht="3" customHeight="1" x14ac:dyDescent="0.15">
      <c r="B341" s="24"/>
      <c r="C341" s="11"/>
      <c r="D341" s="12"/>
      <c r="E341" s="12"/>
      <c r="F341" s="13"/>
      <c r="G341" s="11"/>
      <c r="H341" s="12"/>
      <c r="I341" s="12"/>
      <c r="J341" s="12"/>
      <c r="K341" s="12"/>
      <c r="L341" s="12"/>
      <c r="M341" s="12"/>
      <c r="N341" s="13"/>
      <c r="O341" s="13"/>
      <c r="P341" s="13"/>
      <c r="Q341" s="11"/>
      <c r="R341" s="63"/>
      <c r="S341" s="63"/>
      <c r="T341" s="63"/>
      <c r="U341" s="63"/>
    </row>
    <row r="342" spans="1:23" ht="15.75" customHeight="1" x14ac:dyDescent="0.15">
      <c r="B342" s="25" t="s">
        <v>17</v>
      </c>
      <c r="C342" s="26"/>
      <c r="D342" s="27"/>
      <c r="E342" s="28">
        <f>COUNT(E310:E340)</f>
        <v>0</v>
      </c>
      <c r="F342" s="29"/>
      <c r="G342" s="30" t="s">
        <v>58</v>
      </c>
      <c r="H342" s="12"/>
      <c r="I342" s="12"/>
      <c r="J342" s="12"/>
      <c r="K342" s="12"/>
      <c r="L342" s="12"/>
      <c r="M342" s="12"/>
      <c r="N342" s="13"/>
      <c r="O342" s="66">
        <f>SUM(O310:O340)*0.5</f>
        <v>0</v>
      </c>
      <c r="P342" s="66">
        <f t="shared" ref="P342:Q342" si="52">SUM(P310:P340)</f>
        <v>0</v>
      </c>
      <c r="Q342" s="66">
        <f t="shared" si="52"/>
        <v>0</v>
      </c>
      <c r="R342" s="71"/>
      <c r="S342" s="71"/>
    </row>
    <row r="343" spans="1:23" ht="15.75" customHeight="1" x14ac:dyDescent="0.15">
      <c r="B343" s="31" t="s">
        <v>46</v>
      </c>
      <c r="C343" s="31"/>
      <c r="D343" s="32"/>
      <c r="E343" s="32"/>
      <c r="F343" s="73">
        <f>COUNTIF(T310:T340,1)</f>
        <v>0</v>
      </c>
      <c r="G343" s="79" t="s">
        <v>18</v>
      </c>
      <c r="H343" s="76"/>
      <c r="I343" s="76"/>
      <c r="J343" s="76"/>
      <c r="K343" s="76"/>
      <c r="L343" s="76"/>
      <c r="M343" s="76"/>
      <c r="N343" s="77">
        <f>SUM(N310:N340)</f>
        <v>0</v>
      </c>
      <c r="O343" s="77">
        <f>O342*1440/60</f>
        <v>0</v>
      </c>
      <c r="P343" s="77">
        <f t="shared" ref="P343" si="53">P342*1440/60</f>
        <v>0</v>
      </c>
      <c r="Q343" s="77">
        <f t="shared" ref="Q343" si="54">Q342*1440/60</f>
        <v>0</v>
      </c>
      <c r="R343" s="1"/>
      <c r="S343" s="1"/>
      <c r="T343" s="6"/>
    </row>
    <row r="344" spans="1:23" ht="15.75" customHeight="1" x14ac:dyDescent="0.15">
      <c r="B344" s="8"/>
      <c r="C344" s="7"/>
      <c r="D344" s="14"/>
      <c r="E344" s="14"/>
      <c r="F344" s="15"/>
      <c r="G344" s="16"/>
      <c r="H344" s="14"/>
      <c r="I344" s="14"/>
      <c r="J344" s="14"/>
      <c r="K344" s="14"/>
      <c r="L344" s="14"/>
      <c r="M344" s="14"/>
      <c r="N344" s="15"/>
      <c r="O344" s="15"/>
      <c r="P344" s="15"/>
      <c r="Q344" s="7"/>
      <c r="T344" s="6"/>
    </row>
    <row r="345" spans="1:23" ht="15.75" customHeight="1" x14ac:dyDescent="0.2">
      <c r="B345" s="157" t="s">
        <v>0</v>
      </c>
      <c r="C345" s="158"/>
      <c r="D345" s="158"/>
      <c r="E345" s="158"/>
      <c r="F345" s="158"/>
      <c r="G345" s="158"/>
      <c r="H345" s="158"/>
      <c r="I345" s="158"/>
      <c r="J345" s="158"/>
      <c r="K345" s="158"/>
      <c r="L345" s="158"/>
      <c r="M345" s="158"/>
      <c r="N345" s="158"/>
      <c r="O345" s="158"/>
      <c r="P345" s="158"/>
      <c r="Q345" s="158"/>
      <c r="R345" s="1"/>
      <c r="S345" s="1"/>
      <c r="T345" s="6"/>
    </row>
    <row r="346" spans="1:23" ht="15.75" customHeight="1" x14ac:dyDescent="0.2">
      <c r="B346" s="157" t="str">
        <f>VLOOKUP(B45,Calendar!$O$11:$P$13,2,FALSE)</f>
        <v>Please Select</v>
      </c>
      <c r="C346" s="158"/>
      <c r="D346" s="158"/>
      <c r="E346" s="158"/>
      <c r="F346" s="158"/>
      <c r="G346" s="158"/>
      <c r="H346" s="158"/>
      <c r="I346" s="158"/>
      <c r="J346" s="158"/>
      <c r="K346" s="158"/>
      <c r="L346" s="158"/>
      <c r="M346" s="158"/>
      <c r="N346" s="158"/>
      <c r="O346" s="158"/>
      <c r="P346" s="158"/>
      <c r="Q346" s="158"/>
      <c r="R346" s="1"/>
      <c r="S346" s="1"/>
      <c r="T346" s="1"/>
    </row>
    <row r="347" spans="1:23" ht="15.75" customHeight="1" x14ac:dyDescent="0.15">
      <c r="B347" s="1"/>
      <c r="C347" s="1"/>
      <c r="D347" s="2"/>
      <c r="E347" s="2"/>
      <c r="F347" s="3"/>
      <c r="G347" s="1"/>
      <c r="P347" s="3"/>
      <c r="Q347" s="1"/>
    </row>
    <row r="348" spans="1:23" ht="15.75" customHeight="1" x14ac:dyDescent="0.2">
      <c r="B348" s="19" t="s">
        <v>20</v>
      </c>
      <c r="D348" s="159" t="s">
        <v>26</v>
      </c>
      <c r="E348" s="160"/>
      <c r="N348" s="56" t="s">
        <v>66</v>
      </c>
      <c r="O348" s="161" t="str">
        <f>IF($O$47="","",$O$47)</f>
        <v/>
      </c>
      <c r="P348" s="162"/>
      <c r="Q348" s="162"/>
      <c r="T348" s="1"/>
    </row>
    <row r="349" spans="1:23" ht="15.75" customHeight="1" x14ac:dyDescent="0.15">
      <c r="R349" s="22"/>
      <c r="S349" s="22"/>
      <c r="T349" s="1"/>
    </row>
    <row r="350" spans="1:23" ht="23.25" x14ac:dyDescent="0.2">
      <c r="B350" s="58"/>
      <c r="C350" s="58"/>
      <c r="D350" s="152" t="s">
        <v>3</v>
      </c>
      <c r="E350" s="153"/>
      <c r="F350" s="59" t="s">
        <v>56</v>
      </c>
      <c r="G350" s="154" t="s">
        <v>53</v>
      </c>
      <c r="H350" s="155"/>
      <c r="I350" s="156"/>
      <c r="J350" s="131" t="s">
        <v>75</v>
      </c>
      <c r="K350" s="133" t="s">
        <v>4</v>
      </c>
      <c r="L350" s="134"/>
      <c r="M350" s="135" t="s">
        <v>75</v>
      </c>
      <c r="N350" s="59" t="s">
        <v>54</v>
      </c>
      <c r="O350" s="59" t="s">
        <v>4</v>
      </c>
      <c r="P350" s="59" t="s">
        <v>5</v>
      </c>
      <c r="Q350" s="60" t="s">
        <v>6</v>
      </c>
      <c r="R350" s="22"/>
      <c r="S350" s="22"/>
    </row>
    <row r="351" spans="1:23" ht="15.75" customHeight="1" x14ac:dyDescent="0.15">
      <c r="B351" s="8" t="s">
        <v>7</v>
      </c>
      <c r="C351" s="8" t="s">
        <v>8</v>
      </c>
      <c r="D351" s="9" t="s">
        <v>9</v>
      </c>
      <c r="E351" s="9" t="s">
        <v>10</v>
      </c>
      <c r="F351" s="10" t="s">
        <v>55</v>
      </c>
      <c r="G351" s="8" t="s">
        <v>11</v>
      </c>
      <c r="H351" s="9" t="s">
        <v>9</v>
      </c>
      <c r="I351" s="9" t="s">
        <v>10</v>
      </c>
      <c r="J351" s="132" t="s">
        <v>55</v>
      </c>
      <c r="K351" s="136" t="s">
        <v>9</v>
      </c>
      <c r="L351" s="137" t="s">
        <v>10</v>
      </c>
      <c r="M351" s="138" t="s">
        <v>55</v>
      </c>
      <c r="N351" s="10" t="s">
        <v>12</v>
      </c>
      <c r="O351" s="10" t="s">
        <v>55</v>
      </c>
      <c r="P351" s="10" t="s">
        <v>55</v>
      </c>
      <c r="Q351" s="8" t="s">
        <v>55</v>
      </c>
    </row>
    <row r="352" spans="1:23" ht="3" customHeight="1" x14ac:dyDescent="0.15">
      <c r="B352" s="11"/>
      <c r="C352" s="11"/>
      <c r="D352" s="12"/>
      <c r="E352" s="12"/>
      <c r="F352" s="13"/>
      <c r="G352" s="11"/>
      <c r="H352" s="12"/>
      <c r="I352" s="12"/>
      <c r="J352" s="12"/>
      <c r="K352" s="12"/>
      <c r="L352" s="12"/>
      <c r="M352" s="12"/>
      <c r="N352" s="13"/>
      <c r="O352" s="13"/>
      <c r="P352" s="13"/>
      <c r="Q352" s="11"/>
      <c r="R352" s="63"/>
      <c r="S352" s="63"/>
      <c r="T352" s="63"/>
      <c r="U352" s="63"/>
    </row>
    <row r="353" spans="1:23" ht="15.75" customHeight="1" x14ac:dyDescent="0.15">
      <c r="A353" s="4">
        <v>301</v>
      </c>
      <c r="B353" s="8" t="str">
        <f>IF(ISNA(IF($B$45=3,IF(VLOOKUP(A353,Calendar!$A$3:$G$368,7,FALSE)="S", "", VLOOKUP(A353,Calendar!$A$3:$G$368,7,FALSE)),IF(VLOOKUP(A353,Calendar!$A$3:$G$368,4,FALSE)="S", "", VLOOKUP(A353,Calendar!$A$3:$G$368,4,FALSE)))),"",IF($B$45=3,IF(VLOOKUP(A353,Calendar!$A$3:$G$368,7,FALSE)="S", "", VLOOKUP(A353,Calendar!$A$3:$G$368,7,FALSE)),IF(VLOOKUP(A353,Calendar!$A$3:$G$368,4,FALSE)="S", "", VLOOKUP(A353,Calendar!$A$3:$G$368,4,FALSE))))</f>
        <v>R</v>
      </c>
      <c r="C353" s="35">
        <f>IF($B$45=3,IF(B353="","",VLOOKUP(A353,Calendar!$A$3:$G$368,5,FALSE)),IF(B353="","",VLOOKUP(A353,Calendar!$A$3:$G$368,2,FALSE)))</f>
        <v>43160</v>
      </c>
      <c r="D353" s="107"/>
      <c r="E353" s="107"/>
      <c r="F353" s="108"/>
      <c r="G353" s="109"/>
      <c r="H353" s="107"/>
      <c r="I353" s="107"/>
      <c r="J353" s="108"/>
      <c r="K353" s="145"/>
      <c r="L353" s="145"/>
      <c r="M353" s="146"/>
      <c r="N353" s="110"/>
      <c r="O353" s="65">
        <f>IF(R353=FALSE, 0, IF(K353&gt;L353,(L353+0.5)-K353-(M353/1440),L353-K353-(M353/1440)))</f>
        <v>0</v>
      </c>
      <c r="P353" s="143">
        <f>IF(S353=FALSE, 0, IF(H353&gt;I353,(I353+0.5)-H353-(J353/1440),I353-H353-(J353/1440)))</f>
        <v>0</v>
      </c>
      <c r="Q353" s="65">
        <f t="shared" ref="Q353:Q383" si="55">IF(D353&gt;E353,(E353+0.5)-D353-(F353/1440),E353-D353-(F353/1440))</f>
        <v>0</v>
      </c>
      <c r="R353" s="120" t="str">
        <f>IF(G353="","",IF(COUNT(SEARCH({"Inservice","Prof","PD"},G353)),TRUE,FALSE))</f>
        <v/>
      </c>
      <c r="S353" s="120" t="str">
        <f>IF(G353="","",IF(COUNT(SEARCH({"Parent","Conference","PT"},G353)),TRUE,FALSE))</f>
        <v/>
      </c>
      <c r="T353" s="72">
        <f t="shared" ref="T353:T383" si="56">IF(OR(N353&lt;&gt;"",O353&lt;&gt;0,P353&lt;&gt;0,Q353&lt;&gt;0),1,0)</f>
        <v>0</v>
      </c>
      <c r="U353" s="72" t="str">
        <f>IF(OR(G353="Last Attendance Day for Seniors",U352="x"),x,"")</f>
        <v/>
      </c>
    </row>
    <row r="354" spans="1:23" ht="15.75" customHeight="1" x14ac:dyDescent="0.15">
      <c r="A354" s="4">
        <v>302</v>
      </c>
      <c r="B354" s="8" t="str">
        <f>IF(ISNA(IF($B$45=3,IF(VLOOKUP(A354,Calendar!$A$3:$G$368,7,FALSE)="S", "", VLOOKUP(A354,Calendar!$A$3:$G$368,7,FALSE)),IF(VLOOKUP(A354,Calendar!$A$3:$G$368,4,FALSE)="S", "", VLOOKUP(A354,Calendar!$A$3:$G$368,4,FALSE)))),"",IF($B$45=3,IF(VLOOKUP(A354,Calendar!$A$3:$G$368,7,FALSE)="S", "", VLOOKUP(A354,Calendar!$A$3:$G$368,7,FALSE)),IF(VLOOKUP(A354,Calendar!$A$3:$G$368,4,FALSE)="S", "", VLOOKUP(A354,Calendar!$A$3:$G$368,4,FALSE))))</f>
        <v>F</v>
      </c>
      <c r="C354" s="35">
        <f>IF($B$45=3,IF(B354="","",VLOOKUP(A354,Calendar!$A$3:$G$368,5,FALSE)),IF(B354="","",VLOOKUP(A354,Calendar!$A$3:$G$368,2,FALSE)))</f>
        <v>43161</v>
      </c>
      <c r="D354" s="107"/>
      <c r="E354" s="107"/>
      <c r="F354" s="108"/>
      <c r="G354" s="109"/>
      <c r="H354" s="107"/>
      <c r="I354" s="107"/>
      <c r="J354" s="108"/>
      <c r="K354" s="145"/>
      <c r="L354" s="145"/>
      <c r="M354" s="146"/>
      <c r="N354" s="110"/>
      <c r="O354" s="65">
        <f t="shared" ref="O354:O383" si="57">IF(R354=FALSE, 0, IF(K354&gt;L354,(L354+0.5)-K354-(M354/1440),L354-K354-(M354/1440)))</f>
        <v>0</v>
      </c>
      <c r="P354" s="143">
        <f t="shared" ref="P354:P383" si="58">IF(S354=FALSE, 0, IF(H354&gt;I354,(I354+0.5)-H354-(J354/1440),I354-H354-(J354/1440)))</f>
        <v>0</v>
      </c>
      <c r="Q354" s="65">
        <f t="shared" si="55"/>
        <v>0</v>
      </c>
      <c r="R354" s="120" t="str">
        <f>IF(G354="","",IF(COUNT(SEARCH({"Inservice","Prof","PD"},G354)),TRUE,FALSE))</f>
        <v/>
      </c>
      <c r="S354" s="120" t="str">
        <f>IF(G354="","",IF(COUNT(SEARCH({"Parent","Conference","PT"},G354)),TRUE,FALSE))</f>
        <v/>
      </c>
      <c r="T354" s="72">
        <f t="shared" si="56"/>
        <v>0</v>
      </c>
      <c r="U354" s="72" t="str">
        <f>IF(OR(G354="Last Attendance Day for Seniors",U353="x"),x,"")</f>
        <v/>
      </c>
    </row>
    <row r="355" spans="1:23" ht="15.75" customHeight="1" x14ac:dyDescent="0.15">
      <c r="A355" s="4">
        <v>303</v>
      </c>
      <c r="B355" s="8" t="str">
        <f>IF(ISNA(IF($B$45=3,IF(VLOOKUP(A355,Calendar!$A$3:$G$368,7,FALSE)="S", "", VLOOKUP(A355,Calendar!$A$3:$G$368,7,FALSE)),IF(VLOOKUP(A355,Calendar!$A$3:$G$368,4,FALSE)="S", "", VLOOKUP(A355,Calendar!$A$3:$G$368,4,FALSE)))),"",IF($B$45=3,IF(VLOOKUP(A355,Calendar!$A$3:$G$368,7,FALSE)="S", "", VLOOKUP(A355,Calendar!$A$3:$G$368,7,FALSE)),IF(VLOOKUP(A355,Calendar!$A$3:$G$368,4,FALSE)="S", "", VLOOKUP(A355,Calendar!$A$3:$G$368,4,FALSE))))</f>
        <v/>
      </c>
      <c r="C355" s="35" t="str">
        <f>IF($B$45=3,IF(B355="","",VLOOKUP(A355,Calendar!$A$3:$G$368,5,FALSE)),IF(B355="","",VLOOKUP(A355,Calendar!$A$3:$G$368,2,FALSE)))</f>
        <v/>
      </c>
      <c r="D355" s="107"/>
      <c r="E355" s="107"/>
      <c r="F355" s="108"/>
      <c r="G355" s="109"/>
      <c r="H355" s="107"/>
      <c r="I355" s="107"/>
      <c r="J355" s="108"/>
      <c r="K355" s="145"/>
      <c r="L355" s="145"/>
      <c r="M355" s="146"/>
      <c r="N355" s="110"/>
      <c r="O355" s="65">
        <f t="shared" si="57"/>
        <v>0</v>
      </c>
      <c r="P355" s="143">
        <f t="shared" si="58"/>
        <v>0</v>
      </c>
      <c r="Q355" s="65">
        <f>IF(D355&gt;E355,(E355+0.5)-D355-(F355/1440),E355-D355-(F355/1440))</f>
        <v>0</v>
      </c>
      <c r="R355" s="120" t="str">
        <f>IF(G355="","",IF(COUNT(SEARCH({"Inservice","Prof","PD"},G355)),TRUE,FALSE))</f>
        <v/>
      </c>
      <c r="S355" s="120" t="str">
        <f>IF(G355="","",IF(COUNT(SEARCH({"Parent","Conference","PT"},G355)),TRUE,FALSE))</f>
        <v/>
      </c>
      <c r="T355" s="72">
        <f t="shared" si="56"/>
        <v>0</v>
      </c>
      <c r="U355" s="72" t="str">
        <f>IF(OR(G355="Last Attendance Day for Seniors",U354="x"),x,"")</f>
        <v/>
      </c>
    </row>
    <row r="356" spans="1:23" ht="15.75" customHeight="1" x14ac:dyDescent="0.15">
      <c r="A356" s="4">
        <v>304</v>
      </c>
      <c r="B356" s="8" t="str">
        <f>IF(ISNA(IF($B$45=3,IF(VLOOKUP(A356,Calendar!$A$3:$G$368,7,FALSE)="S", "", VLOOKUP(A356,Calendar!$A$3:$G$368,7,FALSE)),IF(VLOOKUP(A356,Calendar!$A$3:$G$368,4,FALSE)="S", "", VLOOKUP(A356,Calendar!$A$3:$G$368,4,FALSE)))),"",IF($B$45=3,IF(VLOOKUP(A356,Calendar!$A$3:$G$368,7,FALSE)="S", "", VLOOKUP(A356,Calendar!$A$3:$G$368,7,FALSE)),IF(VLOOKUP(A356,Calendar!$A$3:$G$368,4,FALSE)="S", "", VLOOKUP(A356,Calendar!$A$3:$G$368,4,FALSE))))</f>
        <v/>
      </c>
      <c r="C356" s="35" t="str">
        <f>IF($B$45=3,IF(B356="","",VLOOKUP(A356,Calendar!$A$3:$G$368,5,FALSE)),IF(B356="","",VLOOKUP(A356,Calendar!$A$3:$G$368,2,FALSE)))</f>
        <v/>
      </c>
      <c r="D356" s="107"/>
      <c r="E356" s="107"/>
      <c r="F356" s="108"/>
      <c r="G356" s="109"/>
      <c r="H356" s="107"/>
      <c r="I356" s="107"/>
      <c r="J356" s="108"/>
      <c r="K356" s="145"/>
      <c r="L356" s="145"/>
      <c r="M356" s="146"/>
      <c r="N356" s="110"/>
      <c r="O356" s="65">
        <f t="shared" si="57"/>
        <v>0</v>
      </c>
      <c r="P356" s="143">
        <f t="shared" si="58"/>
        <v>0</v>
      </c>
      <c r="Q356" s="65">
        <f t="shared" si="55"/>
        <v>0</v>
      </c>
      <c r="R356" s="120" t="str">
        <f>IF(G356="","",IF(COUNT(SEARCH({"Inservice","Prof","PD"},G356)),TRUE,FALSE))</f>
        <v/>
      </c>
      <c r="S356" s="120" t="str">
        <f>IF(G356="","",IF(COUNT(SEARCH({"Parent","Conference","PT"},G356)),TRUE,FALSE))</f>
        <v/>
      </c>
      <c r="T356" s="72">
        <f t="shared" si="56"/>
        <v>0</v>
      </c>
      <c r="U356" s="72" t="str">
        <f>IF(OR(G356="Last Attendance Day for Seniors",U355="x"),x,"")</f>
        <v/>
      </c>
    </row>
    <row r="357" spans="1:23" ht="15.75" customHeight="1" x14ac:dyDescent="0.15">
      <c r="A357" s="4">
        <v>305</v>
      </c>
      <c r="B357" s="8" t="str">
        <f>IF(ISNA(IF($B$45=3,IF(VLOOKUP(A357,Calendar!$A$3:$G$368,7,FALSE)="S", "", VLOOKUP(A357,Calendar!$A$3:$G$368,7,FALSE)),IF(VLOOKUP(A357,Calendar!$A$3:$G$368,4,FALSE)="S", "", VLOOKUP(A357,Calendar!$A$3:$G$368,4,FALSE)))),"",IF($B$45=3,IF(VLOOKUP(A357,Calendar!$A$3:$G$368,7,FALSE)="S", "", VLOOKUP(A357,Calendar!$A$3:$G$368,7,FALSE)),IF(VLOOKUP(A357,Calendar!$A$3:$G$368,4,FALSE)="S", "", VLOOKUP(A357,Calendar!$A$3:$G$368,4,FALSE))))</f>
        <v>M</v>
      </c>
      <c r="C357" s="35">
        <f>IF($B$45=3,IF(B357="","",VLOOKUP(A357,Calendar!$A$3:$G$368,5,FALSE)),IF(B357="","",VLOOKUP(A357,Calendar!$A$3:$G$368,2,FALSE)))</f>
        <v>43164</v>
      </c>
      <c r="D357" s="107"/>
      <c r="E357" s="107"/>
      <c r="F357" s="108"/>
      <c r="G357" s="109"/>
      <c r="H357" s="107"/>
      <c r="I357" s="107"/>
      <c r="J357" s="108"/>
      <c r="K357" s="145"/>
      <c r="L357" s="145"/>
      <c r="M357" s="146"/>
      <c r="N357" s="110"/>
      <c r="O357" s="65">
        <f t="shared" si="57"/>
        <v>0</v>
      </c>
      <c r="P357" s="143">
        <f t="shared" si="58"/>
        <v>0</v>
      </c>
      <c r="Q357" s="65">
        <f t="shared" si="55"/>
        <v>0</v>
      </c>
      <c r="R357" s="120" t="str">
        <f>IF(G357="","",IF(COUNT(SEARCH({"Inservice","Prof","PD"},G357)),TRUE,FALSE))</f>
        <v/>
      </c>
      <c r="S357" s="120" t="str">
        <f>IF(G357="","",IF(COUNT(SEARCH({"Parent","Conference","PT"},G357)),TRUE,FALSE))</f>
        <v/>
      </c>
      <c r="T357" s="72">
        <f t="shared" si="56"/>
        <v>0</v>
      </c>
      <c r="U357" s="72" t="str">
        <f>IF(OR(G357="Last Attendance Day for Seniors",U356="x"),x,"")</f>
        <v/>
      </c>
    </row>
    <row r="358" spans="1:23" ht="15.75" customHeight="1" x14ac:dyDescent="0.15">
      <c r="A358" s="4">
        <v>306</v>
      </c>
      <c r="B358" s="8" t="str">
        <f>IF(ISNA(IF($B$45=3,IF(VLOOKUP(A358,Calendar!$A$3:$G$368,7,FALSE)="S", "", VLOOKUP(A358,Calendar!$A$3:$G$368,7,FALSE)),IF(VLOOKUP(A358,Calendar!$A$3:$G$368,4,FALSE)="S", "", VLOOKUP(A358,Calendar!$A$3:$G$368,4,FALSE)))),"",IF($B$45=3,IF(VLOOKUP(A358,Calendar!$A$3:$G$368,7,FALSE)="S", "", VLOOKUP(A358,Calendar!$A$3:$G$368,7,FALSE)),IF(VLOOKUP(A358,Calendar!$A$3:$G$368,4,FALSE)="S", "", VLOOKUP(A358,Calendar!$A$3:$G$368,4,FALSE))))</f>
        <v>T</v>
      </c>
      <c r="C358" s="35">
        <f>IF($B$45=3,IF(B358="","",VLOOKUP(A358,Calendar!$A$3:$G$368,5,FALSE)),IF(B358="","",VLOOKUP(A358,Calendar!$A$3:$G$368,2,FALSE)))</f>
        <v>43165</v>
      </c>
      <c r="D358" s="107"/>
      <c r="E358" s="107"/>
      <c r="F358" s="108"/>
      <c r="G358" s="109"/>
      <c r="H358" s="107"/>
      <c r="I358" s="107"/>
      <c r="J358" s="108"/>
      <c r="K358" s="145"/>
      <c r="L358" s="145"/>
      <c r="M358" s="146"/>
      <c r="N358" s="110"/>
      <c r="O358" s="65">
        <f t="shared" si="57"/>
        <v>0</v>
      </c>
      <c r="P358" s="143">
        <f t="shared" si="58"/>
        <v>0</v>
      </c>
      <c r="Q358" s="65">
        <f t="shared" si="55"/>
        <v>0</v>
      </c>
      <c r="R358" s="120" t="str">
        <f>IF(G358="","",IF(COUNT(SEARCH({"Inservice","Prof","PD"},G358)),TRUE,FALSE))</f>
        <v/>
      </c>
      <c r="S358" s="120" t="str">
        <f>IF(G358="","",IF(COUNT(SEARCH({"Parent","Conference","PT"},G358)),TRUE,FALSE))</f>
        <v/>
      </c>
      <c r="T358" s="72">
        <f t="shared" si="56"/>
        <v>0</v>
      </c>
      <c r="U358" s="72" t="str">
        <f>IF(OR(G358="Last Attendance Day for Seniors",U357="x"),x,"")</f>
        <v/>
      </c>
    </row>
    <row r="359" spans="1:23" ht="15.75" customHeight="1" x14ac:dyDescent="0.15">
      <c r="A359" s="4">
        <v>307</v>
      </c>
      <c r="B359" s="8" t="str">
        <f>IF(ISNA(IF($B$45=3,IF(VLOOKUP(A359,Calendar!$A$3:$G$368,7,FALSE)="S", "", VLOOKUP(A359,Calendar!$A$3:$G$368,7,FALSE)),IF(VLOOKUP(A359,Calendar!$A$3:$G$368,4,FALSE)="S", "", VLOOKUP(A359,Calendar!$A$3:$G$368,4,FALSE)))),"",IF($B$45=3,IF(VLOOKUP(A359,Calendar!$A$3:$G$368,7,FALSE)="S", "", VLOOKUP(A359,Calendar!$A$3:$G$368,7,FALSE)),IF(VLOOKUP(A359,Calendar!$A$3:$G$368,4,FALSE)="S", "", VLOOKUP(A359,Calendar!$A$3:$G$368,4,FALSE))))</f>
        <v>W</v>
      </c>
      <c r="C359" s="35">
        <f>IF($B$45=3,IF(B359="","",VLOOKUP(A359,Calendar!$A$3:$G$368,5,FALSE)),IF(B359="","",VLOOKUP(A359,Calendar!$A$3:$G$368,2,FALSE)))</f>
        <v>43166</v>
      </c>
      <c r="D359" s="107"/>
      <c r="E359" s="107"/>
      <c r="F359" s="108"/>
      <c r="G359" s="109"/>
      <c r="H359" s="107"/>
      <c r="I359" s="107"/>
      <c r="J359" s="108"/>
      <c r="K359" s="145"/>
      <c r="L359" s="145"/>
      <c r="M359" s="146"/>
      <c r="N359" s="110"/>
      <c r="O359" s="65">
        <f t="shared" si="57"/>
        <v>0</v>
      </c>
      <c r="P359" s="143">
        <f t="shared" si="58"/>
        <v>0</v>
      </c>
      <c r="Q359" s="65">
        <f t="shared" si="55"/>
        <v>0</v>
      </c>
      <c r="R359" s="120" t="str">
        <f>IF(G359="","",IF(COUNT(SEARCH({"Inservice","Prof","PD"},G359)),TRUE,FALSE))</f>
        <v/>
      </c>
      <c r="S359" s="120" t="str">
        <f>IF(G359="","",IF(COUNT(SEARCH({"Parent","Conference","PT"},G359)),TRUE,FALSE))</f>
        <v/>
      </c>
      <c r="T359" s="72">
        <f t="shared" si="56"/>
        <v>0</v>
      </c>
      <c r="U359" s="72" t="str">
        <f>IF(OR(G359="Last Attendance Day for Seniors",U358="x"),x,"")</f>
        <v/>
      </c>
    </row>
    <row r="360" spans="1:23" ht="15.75" customHeight="1" x14ac:dyDescent="0.15">
      <c r="A360" s="4">
        <v>308</v>
      </c>
      <c r="B360" s="8" t="str">
        <f>IF(ISNA(IF($B$45=3,IF(VLOOKUP(A360,Calendar!$A$3:$G$368,7,FALSE)="S", "", VLOOKUP(A360,Calendar!$A$3:$G$368,7,FALSE)),IF(VLOOKUP(A360,Calendar!$A$3:$G$368,4,FALSE)="S", "", VLOOKUP(A360,Calendar!$A$3:$G$368,4,FALSE)))),"",IF($B$45=3,IF(VLOOKUP(A360,Calendar!$A$3:$G$368,7,FALSE)="S", "", VLOOKUP(A360,Calendar!$A$3:$G$368,7,FALSE)),IF(VLOOKUP(A360,Calendar!$A$3:$G$368,4,FALSE)="S", "", VLOOKUP(A360,Calendar!$A$3:$G$368,4,FALSE))))</f>
        <v>R</v>
      </c>
      <c r="C360" s="35">
        <f>IF($B$45=3,IF(B360="","",VLOOKUP(A360,Calendar!$A$3:$G$368,5,FALSE)),IF(B360="","",VLOOKUP(A360,Calendar!$A$3:$G$368,2,FALSE)))</f>
        <v>43167</v>
      </c>
      <c r="D360" s="107"/>
      <c r="E360" s="107"/>
      <c r="F360" s="108"/>
      <c r="G360" s="109"/>
      <c r="H360" s="107"/>
      <c r="I360" s="107"/>
      <c r="J360" s="108"/>
      <c r="K360" s="145"/>
      <c r="L360" s="145"/>
      <c r="M360" s="146"/>
      <c r="N360" s="110"/>
      <c r="O360" s="65">
        <f t="shared" si="57"/>
        <v>0</v>
      </c>
      <c r="P360" s="143">
        <f t="shared" si="58"/>
        <v>0</v>
      </c>
      <c r="Q360" s="65">
        <f t="shared" si="55"/>
        <v>0</v>
      </c>
      <c r="R360" s="120" t="str">
        <f>IF(G360="","",IF(COUNT(SEARCH({"Inservice","Prof","PD"},G360)),TRUE,FALSE))</f>
        <v/>
      </c>
      <c r="S360" s="120" t="str">
        <f>IF(G360="","",IF(COUNT(SEARCH({"Parent","Conference","PT"},G360)),TRUE,FALSE))</f>
        <v/>
      </c>
      <c r="T360" s="72">
        <f t="shared" si="56"/>
        <v>0</v>
      </c>
      <c r="U360" s="72" t="str">
        <f>IF(OR(G360="Last Attendance Day for Seniors",U359="x"),x,"")</f>
        <v/>
      </c>
    </row>
    <row r="361" spans="1:23" ht="15.75" customHeight="1" x14ac:dyDescent="0.15">
      <c r="A361" s="4">
        <v>309</v>
      </c>
      <c r="B361" s="8" t="str">
        <f>IF(ISNA(IF($B$45=3,IF(VLOOKUP(A361,Calendar!$A$3:$G$368,7,FALSE)="S", "", VLOOKUP(A361,Calendar!$A$3:$G$368,7,FALSE)),IF(VLOOKUP(A361,Calendar!$A$3:$G$368,4,FALSE)="S", "", VLOOKUP(A361,Calendar!$A$3:$G$368,4,FALSE)))),"",IF($B$45=3,IF(VLOOKUP(A361,Calendar!$A$3:$G$368,7,FALSE)="S", "", VLOOKUP(A361,Calendar!$A$3:$G$368,7,FALSE)),IF(VLOOKUP(A361,Calendar!$A$3:$G$368,4,FALSE)="S", "", VLOOKUP(A361,Calendar!$A$3:$G$368,4,FALSE))))</f>
        <v>F</v>
      </c>
      <c r="C361" s="35">
        <f>IF($B$45=3,IF(B361="","",VLOOKUP(A361,Calendar!$A$3:$G$368,5,FALSE)),IF(B361="","",VLOOKUP(A361,Calendar!$A$3:$G$368,2,FALSE)))</f>
        <v>43168</v>
      </c>
      <c r="D361" s="107"/>
      <c r="E361" s="107"/>
      <c r="F361" s="108"/>
      <c r="G361" s="109"/>
      <c r="H361" s="107"/>
      <c r="I361" s="107"/>
      <c r="J361" s="108"/>
      <c r="K361" s="145"/>
      <c r="L361" s="145"/>
      <c r="M361" s="146"/>
      <c r="N361" s="110"/>
      <c r="O361" s="65">
        <f t="shared" si="57"/>
        <v>0</v>
      </c>
      <c r="P361" s="143">
        <f t="shared" si="58"/>
        <v>0</v>
      </c>
      <c r="Q361" s="65">
        <f t="shared" si="55"/>
        <v>0</v>
      </c>
      <c r="R361" s="120" t="str">
        <f>IF(G361="","",IF(COUNT(SEARCH({"Inservice","Prof","PD"},G361)),TRUE,FALSE))</f>
        <v/>
      </c>
      <c r="S361" s="120" t="str">
        <f>IF(G361="","",IF(COUNT(SEARCH({"Parent","Conference","PT"},G361)),TRUE,FALSE))</f>
        <v/>
      </c>
      <c r="T361" s="72">
        <f t="shared" si="56"/>
        <v>0</v>
      </c>
      <c r="U361" s="72" t="str">
        <f>IF(OR(G361="Last Attendance Day for Seniors",U360="x"),x,"")</f>
        <v/>
      </c>
    </row>
    <row r="362" spans="1:23" s="19" customFormat="1" ht="15.75" customHeight="1" x14ac:dyDescent="0.15">
      <c r="A362" s="4">
        <v>310</v>
      </c>
      <c r="B362" s="8" t="str">
        <f>IF(ISNA(IF($B$45=3,IF(VLOOKUP(A362,Calendar!$A$3:$G$368,7,FALSE)="S", "", VLOOKUP(A362,Calendar!$A$3:$G$368,7,FALSE)),IF(VLOOKUP(A362,Calendar!$A$3:$G$368,4,FALSE)="S", "", VLOOKUP(A362,Calendar!$A$3:$G$368,4,FALSE)))),"",IF($B$45=3,IF(VLOOKUP(A362,Calendar!$A$3:$G$368,7,FALSE)="S", "", VLOOKUP(A362,Calendar!$A$3:$G$368,7,FALSE)),IF(VLOOKUP(A362,Calendar!$A$3:$G$368,4,FALSE)="S", "", VLOOKUP(A362,Calendar!$A$3:$G$368,4,FALSE))))</f>
        <v/>
      </c>
      <c r="C362" s="35" t="str">
        <f>IF($B$45=3,IF(B362="","",VLOOKUP(A362,Calendar!$A$3:$G$368,5,FALSE)),IF(B362="","",VLOOKUP(A362,Calendar!$A$3:$G$368,2,FALSE)))</f>
        <v/>
      </c>
      <c r="D362" s="107"/>
      <c r="E362" s="107"/>
      <c r="F362" s="108"/>
      <c r="G362" s="109"/>
      <c r="H362" s="107"/>
      <c r="I362" s="107"/>
      <c r="J362" s="108"/>
      <c r="K362" s="145"/>
      <c r="L362" s="145"/>
      <c r="M362" s="146"/>
      <c r="N362" s="110"/>
      <c r="O362" s="65">
        <f t="shared" si="57"/>
        <v>0</v>
      </c>
      <c r="P362" s="143">
        <f t="shared" si="58"/>
        <v>0</v>
      </c>
      <c r="Q362" s="65">
        <f t="shared" si="55"/>
        <v>0</v>
      </c>
      <c r="R362" s="120" t="str">
        <f>IF(G362="","",IF(COUNT(SEARCH({"Inservice","Prof","PD"},G362)),TRUE,FALSE))</f>
        <v/>
      </c>
      <c r="S362" s="120" t="str">
        <f>IF(G362="","",IF(COUNT(SEARCH({"Parent","Conference","PT"},G362)),TRUE,FALSE))</f>
        <v/>
      </c>
      <c r="T362" s="72">
        <f t="shared" si="56"/>
        <v>0</v>
      </c>
      <c r="U362" s="72" t="str">
        <f>IF(OR(G362="Last Attendance Day for Seniors",U361="x"),x,"")</f>
        <v/>
      </c>
      <c r="W362" s="4"/>
    </row>
    <row r="363" spans="1:23" ht="15.75" customHeight="1" x14ac:dyDescent="0.15">
      <c r="A363" s="4">
        <v>311</v>
      </c>
      <c r="B363" s="8" t="str">
        <f>IF(ISNA(IF($B$45=3,IF(VLOOKUP(A363,Calendar!$A$3:$G$368,7,FALSE)="S", "", VLOOKUP(A363,Calendar!$A$3:$G$368,7,FALSE)),IF(VLOOKUP(A363,Calendar!$A$3:$G$368,4,FALSE)="S", "", VLOOKUP(A363,Calendar!$A$3:$G$368,4,FALSE)))),"",IF($B$45=3,IF(VLOOKUP(A363,Calendar!$A$3:$G$368,7,FALSE)="S", "", VLOOKUP(A363,Calendar!$A$3:$G$368,7,FALSE)),IF(VLOOKUP(A363,Calendar!$A$3:$G$368,4,FALSE)="S", "", VLOOKUP(A363,Calendar!$A$3:$G$368,4,FALSE))))</f>
        <v/>
      </c>
      <c r="C363" s="35" t="str">
        <f>IF($B$45=3,IF(B363="","",VLOOKUP(A363,Calendar!$A$3:$G$368,5,FALSE)),IF(B363="","",VLOOKUP(A363,Calendar!$A$3:$G$368,2,FALSE)))</f>
        <v/>
      </c>
      <c r="D363" s="107"/>
      <c r="E363" s="107"/>
      <c r="F363" s="108"/>
      <c r="G363" s="109"/>
      <c r="H363" s="112"/>
      <c r="I363" s="107"/>
      <c r="J363" s="108"/>
      <c r="K363" s="145"/>
      <c r="L363" s="145"/>
      <c r="M363" s="146"/>
      <c r="N363" s="110"/>
      <c r="O363" s="65">
        <f t="shared" si="57"/>
        <v>0</v>
      </c>
      <c r="P363" s="143">
        <f t="shared" si="58"/>
        <v>0</v>
      </c>
      <c r="Q363" s="65">
        <f t="shared" si="55"/>
        <v>0</v>
      </c>
      <c r="R363" s="120" t="str">
        <f>IF(G363="","",IF(COUNT(SEARCH({"Inservice","Prof","PD"},G363)),TRUE,FALSE))</f>
        <v/>
      </c>
      <c r="S363" s="120" t="str">
        <f>IF(G363="","",IF(COUNT(SEARCH({"Parent","Conference","PT"},G363)),TRUE,FALSE))</f>
        <v/>
      </c>
      <c r="T363" s="72">
        <f t="shared" si="56"/>
        <v>0</v>
      </c>
      <c r="U363" s="72" t="str">
        <f>IF(OR(G363="Last Attendance Day for Seniors",U362="x"),x,"")</f>
        <v/>
      </c>
    </row>
    <row r="364" spans="1:23" ht="15.75" customHeight="1" x14ac:dyDescent="0.15">
      <c r="A364" s="4">
        <v>312</v>
      </c>
      <c r="B364" s="8" t="str">
        <f>IF(ISNA(IF($B$45=3,IF(VLOOKUP(A364,Calendar!$A$3:$G$368,7,FALSE)="S", "", VLOOKUP(A364,Calendar!$A$3:$G$368,7,FALSE)),IF(VLOOKUP(A364,Calendar!$A$3:$G$368,4,FALSE)="S", "", VLOOKUP(A364,Calendar!$A$3:$G$368,4,FALSE)))),"",IF($B$45=3,IF(VLOOKUP(A364,Calendar!$A$3:$G$368,7,FALSE)="S", "", VLOOKUP(A364,Calendar!$A$3:$G$368,7,FALSE)),IF(VLOOKUP(A364,Calendar!$A$3:$G$368,4,FALSE)="S", "", VLOOKUP(A364,Calendar!$A$3:$G$368,4,FALSE))))</f>
        <v>M</v>
      </c>
      <c r="C364" s="35">
        <f>IF($B$45=3,IF(B364="","",VLOOKUP(A364,Calendar!$A$3:$G$368,5,FALSE)),IF(B364="","",VLOOKUP(A364,Calendar!$A$3:$G$368,2,FALSE)))</f>
        <v>43171</v>
      </c>
      <c r="D364" s="107"/>
      <c r="E364" s="107"/>
      <c r="F364" s="108"/>
      <c r="G364" s="109"/>
      <c r="H364" s="112"/>
      <c r="I364" s="107"/>
      <c r="J364" s="108"/>
      <c r="K364" s="145"/>
      <c r="L364" s="145"/>
      <c r="M364" s="146"/>
      <c r="N364" s="110"/>
      <c r="O364" s="65">
        <f t="shared" si="57"/>
        <v>0</v>
      </c>
      <c r="P364" s="143">
        <f t="shared" si="58"/>
        <v>0</v>
      </c>
      <c r="Q364" s="65">
        <f t="shared" si="55"/>
        <v>0</v>
      </c>
      <c r="R364" s="120" t="str">
        <f>IF(G364="","",IF(COUNT(SEARCH({"Inservice","Prof","PD"},G364)),TRUE,FALSE))</f>
        <v/>
      </c>
      <c r="S364" s="120" t="str">
        <f>IF(G364="","",IF(COUNT(SEARCH({"Parent","Conference","PT"},G364)),TRUE,FALSE))</f>
        <v/>
      </c>
      <c r="T364" s="72">
        <f t="shared" si="56"/>
        <v>0</v>
      </c>
      <c r="U364" s="72" t="str">
        <f>IF(OR(G364="Last Attendance Day for Seniors",U363="x"),x,"")</f>
        <v/>
      </c>
    </row>
    <row r="365" spans="1:23" ht="15.75" customHeight="1" x14ac:dyDescent="0.15">
      <c r="A365" s="4">
        <v>313</v>
      </c>
      <c r="B365" s="8" t="str">
        <f>IF(ISNA(IF($B$45=3,IF(VLOOKUP(A365,Calendar!$A$3:$G$368,7,FALSE)="S", "", VLOOKUP(A365,Calendar!$A$3:$G$368,7,FALSE)),IF(VLOOKUP(A365,Calendar!$A$3:$G$368,4,FALSE)="S", "", VLOOKUP(A365,Calendar!$A$3:$G$368,4,FALSE)))),"",IF($B$45=3,IF(VLOOKUP(A365,Calendar!$A$3:$G$368,7,FALSE)="S", "", VLOOKUP(A365,Calendar!$A$3:$G$368,7,FALSE)),IF(VLOOKUP(A365,Calendar!$A$3:$G$368,4,FALSE)="S", "", VLOOKUP(A365,Calendar!$A$3:$G$368,4,FALSE))))</f>
        <v>T</v>
      </c>
      <c r="C365" s="35">
        <f>IF($B$45=3,IF(B365="","",VLOOKUP(A365,Calendar!$A$3:$G$368,5,FALSE)),IF(B365="","",VLOOKUP(A365,Calendar!$A$3:$G$368,2,FALSE)))</f>
        <v>43172</v>
      </c>
      <c r="D365" s="107"/>
      <c r="E365" s="107"/>
      <c r="F365" s="108"/>
      <c r="G365" s="109"/>
      <c r="H365" s="112"/>
      <c r="I365" s="107"/>
      <c r="J365" s="108"/>
      <c r="K365" s="145"/>
      <c r="L365" s="145"/>
      <c r="M365" s="146"/>
      <c r="N365" s="110"/>
      <c r="O365" s="65">
        <f t="shared" si="57"/>
        <v>0</v>
      </c>
      <c r="P365" s="143">
        <f t="shared" si="58"/>
        <v>0</v>
      </c>
      <c r="Q365" s="65">
        <f t="shared" si="55"/>
        <v>0</v>
      </c>
      <c r="R365" s="120" t="str">
        <f>IF(G365="","",IF(COUNT(SEARCH({"Inservice","Prof","PD"},G365)),TRUE,FALSE))</f>
        <v/>
      </c>
      <c r="S365" s="120" t="str">
        <f>IF(G365="","",IF(COUNT(SEARCH({"Parent","Conference","PT"},G365)),TRUE,FALSE))</f>
        <v/>
      </c>
      <c r="T365" s="72">
        <f t="shared" si="56"/>
        <v>0</v>
      </c>
      <c r="U365" s="72" t="str">
        <f>IF(OR(G365="Last Attendance Day for Seniors",U364="x"),x,"")</f>
        <v/>
      </c>
    </row>
    <row r="366" spans="1:23" ht="15.75" customHeight="1" x14ac:dyDescent="0.15">
      <c r="A366" s="4">
        <v>314</v>
      </c>
      <c r="B366" s="8" t="str">
        <f>IF(ISNA(IF($B$45=3,IF(VLOOKUP(A366,Calendar!$A$3:$G$368,7,FALSE)="S", "", VLOOKUP(A366,Calendar!$A$3:$G$368,7,FALSE)),IF(VLOOKUP(A366,Calendar!$A$3:$G$368,4,FALSE)="S", "", VLOOKUP(A366,Calendar!$A$3:$G$368,4,FALSE)))),"",IF($B$45=3,IF(VLOOKUP(A366,Calendar!$A$3:$G$368,7,FALSE)="S", "", VLOOKUP(A366,Calendar!$A$3:$G$368,7,FALSE)),IF(VLOOKUP(A366,Calendar!$A$3:$G$368,4,FALSE)="S", "", VLOOKUP(A366,Calendar!$A$3:$G$368,4,FALSE))))</f>
        <v>W</v>
      </c>
      <c r="C366" s="35">
        <f>IF($B$45=3,IF(B366="","",VLOOKUP(A366,Calendar!$A$3:$G$368,5,FALSE)),IF(B366="","",VLOOKUP(A366,Calendar!$A$3:$G$368,2,FALSE)))</f>
        <v>43173</v>
      </c>
      <c r="D366" s="107"/>
      <c r="E366" s="107"/>
      <c r="F366" s="108"/>
      <c r="G366" s="109"/>
      <c r="H366" s="112"/>
      <c r="I366" s="107"/>
      <c r="J366" s="108"/>
      <c r="K366" s="145"/>
      <c r="L366" s="145"/>
      <c r="M366" s="146"/>
      <c r="N366" s="110"/>
      <c r="O366" s="65">
        <f t="shared" si="57"/>
        <v>0</v>
      </c>
      <c r="P366" s="143">
        <f t="shared" si="58"/>
        <v>0</v>
      </c>
      <c r="Q366" s="65">
        <f t="shared" si="55"/>
        <v>0</v>
      </c>
      <c r="R366" s="120" t="str">
        <f>IF(G366="","",IF(COUNT(SEARCH({"Inservice","Prof","PD"},G366)),TRUE,FALSE))</f>
        <v/>
      </c>
      <c r="S366" s="120" t="str">
        <f>IF(G366="","",IF(COUNT(SEARCH({"Parent","Conference","PT"},G366)),TRUE,FALSE))</f>
        <v/>
      </c>
      <c r="T366" s="72">
        <f t="shared" si="56"/>
        <v>0</v>
      </c>
      <c r="U366" s="72" t="str">
        <f>IF(OR(G366="Last Attendance Day for Seniors",U365="x"),x,"")</f>
        <v/>
      </c>
    </row>
    <row r="367" spans="1:23" ht="15.75" customHeight="1" x14ac:dyDescent="0.15">
      <c r="A367" s="4">
        <v>315</v>
      </c>
      <c r="B367" s="8" t="str">
        <f>IF(ISNA(IF($B$45=3,IF(VLOOKUP(A367,Calendar!$A$3:$G$368,7,FALSE)="S", "", VLOOKUP(A367,Calendar!$A$3:$G$368,7,FALSE)),IF(VLOOKUP(A367,Calendar!$A$3:$G$368,4,FALSE)="S", "", VLOOKUP(A367,Calendar!$A$3:$G$368,4,FALSE)))),"",IF($B$45=3,IF(VLOOKUP(A367,Calendar!$A$3:$G$368,7,FALSE)="S", "", VLOOKUP(A367,Calendar!$A$3:$G$368,7,FALSE)),IF(VLOOKUP(A367,Calendar!$A$3:$G$368,4,FALSE)="S", "", VLOOKUP(A367,Calendar!$A$3:$G$368,4,FALSE))))</f>
        <v>R</v>
      </c>
      <c r="C367" s="35">
        <f>IF($B$45=3,IF(B367="","",VLOOKUP(A367,Calendar!$A$3:$G$368,5,FALSE)),IF(B367="","",VLOOKUP(A367,Calendar!$A$3:$G$368,2,FALSE)))</f>
        <v>43174</v>
      </c>
      <c r="D367" s="107"/>
      <c r="E367" s="107"/>
      <c r="F367" s="108"/>
      <c r="G367" s="109"/>
      <c r="H367" s="112"/>
      <c r="I367" s="107"/>
      <c r="J367" s="108"/>
      <c r="K367" s="145"/>
      <c r="L367" s="145"/>
      <c r="M367" s="146"/>
      <c r="N367" s="110"/>
      <c r="O367" s="65">
        <f t="shared" si="57"/>
        <v>0</v>
      </c>
      <c r="P367" s="143">
        <f t="shared" si="58"/>
        <v>0</v>
      </c>
      <c r="Q367" s="65">
        <f t="shared" si="55"/>
        <v>0</v>
      </c>
      <c r="R367" s="120" t="str">
        <f>IF(G367="","",IF(COUNT(SEARCH({"Inservice","Prof","PD"},G367)),TRUE,FALSE))</f>
        <v/>
      </c>
      <c r="S367" s="120" t="str">
        <f>IF(G367="","",IF(COUNT(SEARCH({"Parent","Conference","PT"},G367)),TRUE,FALSE))</f>
        <v/>
      </c>
      <c r="T367" s="72">
        <f t="shared" si="56"/>
        <v>0</v>
      </c>
      <c r="U367" s="72" t="str">
        <f>IF(OR(G367="Last Attendance Day for Seniors",U366="x"),x,"")</f>
        <v/>
      </c>
    </row>
    <row r="368" spans="1:23" ht="15.75" customHeight="1" x14ac:dyDescent="0.15">
      <c r="A368" s="4">
        <v>316</v>
      </c>
      <c r="B368" s="8" t="str">
        <f>IF(ISNA(IF($B$45=3,IF(VLOOKUP(A368,Calendar!$A$3:$G$368,7,FALSE)="S", "", VLOOKUP(A368,Calendar!$A$3:$G$368,7,FALSE)),IF(VLOOKUP(A368,Calendar!$A$3:$G$368,4,FALSE)="S", "", VLOOKUP(A368,Calendar!$A$3:$G$368,4,FALSE)))),"",IF($B$45=3,IF(VLOOKUP(A368,Calendar!$A$3:$G$368,7,FALSE)="S", "", VLOOKUP(A368,Calendar!$A$3:$G$368,7,FALSE)),IF(VLOOKUP(A368,Calendar!$A$3:$G$368,4,FALSE)="S", "", VLOOKUP(A368,Calendar!$A$3:$G$368,4,FALSE))))</f>
        <v>F</v>
      </c>
      <c r="C368" s="35">
        <f>IF($B$45=3,IF(B368="","",VLOOKUP(A368,Calendar!$A$3:$G$368,5,FALSE)),IF(B368="","",VLOOKUP(A368,Calendar!$A$3:$G$368,2,FALSE)))</f>
        <v>43175</v>
      </c>
      <c r="D368" s="107"/>
      <c r="E368" s="107"/>
      <c r="F368" s="108"/>
      <c r="G368" s="109"/>
      <c r="H368" s="112"/>
      <c r="I368" s="107"/>
      <c r="J368" s="108"/>
      <c r="K368" s="145"/>
      <c r="L368" s="145"/>
      <c r="M368" s="146"/>
      <c r="N368" s="110"/>
      <c r="O368" s="65">
        <f t="shared" si="57"/>
        <v>0</v>
      </c>
      <c r="P368" s="143">
        <f t="shared" si="58"/>
        <v>0</v>
      </c>
      <c r="Q368" s="65">
        <f t="shared" si="55"/>
        <v>0</v>
      </c>
      <c r="R368" s="120" t="str">
        <f>IF(G368="","",IF(COUNT(SEARCH({"Inservice","Prof","PD"},G368)),TRUE,FALSE))</f>
        <v/>
      </c>
      <c r="S368" s="120" t="str">
        <f>IF(G368="","",IF(COUNT(SEARCH({"Parent","Conference","PT"},G368)),TRUE,FALSE))</f>
        <v/>
      </c>
      <c r="T368" s="72">
        <f t="shared" si="56"/>
        <v>0</v>
      </c>
      <c r="U368" s="72" t="str">
        <f>IF(OR(G368="Last Attendance Day for Seniors",U367="x"),x,"")</f>
        <v/>
      </c>
    </row>
    <row r="369" spans="1:23" s="34" customFormat="1" ht="15.75" customHeight="1" x14ac:dyDescent="0.15">
      <c r="A369" s="4">
        <v>317</v>
      </c>
      <c r="B369" s="8" t="str">
        <f>IF(ISNA(IF($B$45=3,IF(VLOOKUP(A369,Calendar!$A$3:$G$368,7,FALSE)="S", "", VLOOKUP(A369,Calendar!$A$3:$G$368,7,FALSE)),IF(VLOOKUP(A369,Calendar!$A$3:$G$368,4,FALSE)="S", "", VLOOKUP(A369,Calendar!$A$3:$G$368,4,FALSE)))),"",IF($B$45=3,IF(VLOOKUP(A369,Calendar!$A$3:$G$368,7,FALSE)="S", "", VLOOKUP(A369,Calendar!$A$3:$G$368,7,FALSE)),IF(VLOOKUP(A369,Calendar!$A$3:$G$368,4,FALSE)="S", "", VLOOKUP(A369,Calendar!$A$3:$G$368,4,FALSE))))</f>
        <v/>
      </c>
      <c r="C369" s="35" t="str">
        <f>IF($B$45=3,IF(B369="","",VLOOKUP(A369,Calendar!$A$3:$G$368,5,FALSE)),IF(B369="","",VLOOKUP(A369,Calendar!$A$3:$G$368,2,FALSE)))</f>
        <v/>
      </c>
      <c r="D369" s="107"/>
      <c r="E369" s="107"/>
      <c r="F369" s="108"/>
      <c r="G369" s="109"/>
      <c r="H369" s="112"/>
      <c r="I369" s="107"/>
      <c r="J369" s="108"/>
      <c r="K369" s="145"/>
      <c r="L369" s="145"/>
      <c r="M369" s="146"/>
      <c r="N369" s="110"/>
      <c r="O369" s="65">
        <f t="shared" si="57"/>
        <v>0</v>
      </c>
      <c r="P369" s="143">
        <f t="shared" si="58"/>
        <v>0</v>
      </c>
      <c r="Q369" s="65">
        <f t="shared" si="55"/>
        <v>0</v>
      </c>
      <c r="R369" s="120" t="str">
        <f>IF(G369="","",IF(COUNT(SEARCH({"Inservice","Prof","PD"},G369)),TRUE,FALSE))</f>
        <v/>
      </c>
      <c r="S369" s="120" t="str">
        <f>IF(G369="","",IF(COUNT(SEARCH({"Parent","Conference","PT"},G369)),TRUE,FALSE))</f>
        <v/>
      </c>
      <c r="T369" s="72">
        <f t="shared" si="56"/>
        <v>0</v>
      </c>
      <c r="U369" s="72" t="str">
        <f>IF(OR(G369="Last Attendance Day for Seniors",U368="x"),x,"")</f>
        <v/>
      </c>
      <c r="W369" s="68"/>
    </row>
    <row r="370" spans="1:23" ht="15.75" customHeight="1" x14ac:dyDescent="0.15">
      <c r="A370" s="4">
        <v>318</v>
      </c>
      <c r="B370" s="8" t="str">
        <f>IF(ISNA(IF($B$45=3,IF(VLOOKUP(A370,Calendar!$A$3:$G$368,7,FALSE)="S", "", VLOOKUP(A370,Calendar!$A$3:$G$368,7,FALSE)),IF(VLOOKUP(A370,Calendar!$A$3:$G$368,4,FALSE)="S", "", VLOOKUP(A370,Calendar!$A$3:$G$368,4,FALSE)))),"",IF($B$45=3,IF(VLOOKUP(A370,Calendar!$A$3:$G$368,7,FALSE)="S", "", VLOOKUP(A370,Calendar!$A$3:$G$368,7,FALSE)),IF(VLOOKUP(A370,Calendar!$A$3:$G$368,4,FALSE)="S", "", VLOOKUP(A370,Calendar!$A$3:$G$368,4,FALSE))))</f>
        <v/>
      </c>
      <c r="C370" s="35" t="str">
        <f>IF($B$45=3,IF(B370="","",VLOOKUP(A370,Calendar!$A$3:$G$368,5,FALSE)),IF(B370="","",VLOOKUP(A370,Calendar!$A$3:$G$368,2,FALSE)))</f>
        <v/>
      </c>
      <c r="D370" s="107"/>
      <c r="E370" s="107"/>
      <c r="F370" s="108"/>
      <c r="G370" s="109"/>
      <c r="H370" s="112"/>
      <c r="I370" s="107"/>
      <c r="J370" s="108"/>
      <c r="K370" s="145"/>
      <c r="L370" s="145"/>
      <c r="M370" s="146"/>
      <c r="N370" s="110"/>
      <c r="O370" s="65">
        <f t="shared" si="57"/>
        <v>0</v>
      </c>
      <c r="P370" s="143">
        <f t="shared" si="58"/>
        <v>0</v>
      </c>
      <c r="Q370" s="65">
        <f t="shared" si="55"/>
        <v>0</v>
      </c>
      <c r="R370" s="120" t="str">
        <f>IF(G370="","",IF(COUNT(SEARCH({"Inservice","Prof","PD"},G370)),TRUE,FALSE))</f>
        <v/>
      </c>
      <c r="S370" s="120" t="str">
        <f>IF(G370="","",IF(COUNT(SEARCH({"Parent","Conference","PT"},G370)),TRUE,FALSE))</f>
        <v/>
      </c>
      <c r="T370" s="72">
        <f t="shared" si="56"/>
        <v>0</v>
      </c>
      <c r="U370" s="72" t="str">
        <f>IF(OR(G370="Last Attendance Day for Seniors",U369="x"),x,"")</f>
        <v/>
      </c>
    </row>
    <row r="371" spans="1:23" ht="15.75" customHeight="1" x14ac:dyDescent="0.15">
      <c r="A371" s="4">
        <v>319</v>
      </c>
      <c r="B371" s="8" t="str">
        <f>IF(ISNA(IF($B$45=3,IF(VLOOKUP(A371,Calendar!$A$3:$G$368,7,FALSE)="S", "", VLOOKUP(A371,Calendar!$A$3:$G$368,7,FALSE)),IF(VLOOKUP(A371,Calendar!$A$3:$G$368,4,FALSE)="S", "", VLOOKUP(A371,Calendar!$A$3:$G$368,4,FALSE)))),"",IF($B$45=3,IF(VLOOKUP(A371,Calendar!$A$3:$G$368,7,FALSE)="S", "", VLOOKUP(A371,Calendar!$A$3:$G$368,7,FALSE)),IF(VLOOKUP(A371,Calendar!$A$3:$G$368,4,FALSE)="S", "", VLOOKUP(A371,Calendar!$A$3:$G$368,4,FALSE))))</f>
        <v>M</v>
      </c>
      <c r="C371" s="35">
        <f>IF($B$45=3,IF(B371="","",VLOOKUP(A371,Calendar!$A$3:$G$368,5,FALSE)),IF(B371="","",VLOOKUP(A371,Calendar!$A$3:$G$368,2,FALSE)))</f>
        <v>43178</v>
      </c>
      <c r="D371" s="107"/>
      <c r="E371" s="107"/>
      <c r="F371" s="108"/>
      <c r="G371" s="109"/>
      <c r="H371" s="112"/>
      <c r="I371" s="107"/>
      <c r="J371" s="108"/>
      <c r="K371" s="145"/>
      <c r="L371" s="145"/>
      <c r="M371" s="146"/>
      <c r="N371" s="110"/>
      <c r="O371" s="65">
        <f t="shared" si="57"/>
        <v>0</v>
      </c>
      <c r="P371" s="143">
        <f t="shared" si="58"/>
        <v>0</v>
      </c>
      <c r="Q371" s="65">
        <f t="shared" si="55"/>
        <v>0</v>
      </c>
      <c r="R371" s="120" t="str">
        <f>IF(G371="","",IF(COUNT(SEARCH({"Inservice","Prof","PD"},G371)),TRUE,FALSE))</f>
        <v/>
      </c>
      <c r="S371" s="120" t="str">
        <f>IF(G371="","",IF(COUNT(SEARCH({"Parent","Conference","PT"},G371)),TRUE,FALSE))</f>
        <v/>
      </c>
      <c r="T371" s="72">
        <f t="shared" si="56"/>
        <v>0</v>
      </c>
      <c r="U371" s="72" t="str">
        <f>IF(OR(G371="Last Attendance Day for Seniors",U370="x"),x,"")</f>
        <v/>
      </c>
    </row>
    <row r="372" spans="1:23" ht="15.75" customHeight="1" x14ac:dyDescent="0.15">
      <c r="A372" s="4">
        <v>320</v>
      </c>
      <c r="B372" s="8" t="str">
        <f>IF(ISNA(IF($B$45=3,IF(VLOOKUP(A372,Calendar!$A$3:$G$368,7,FALSE)="S", "", VLOOKUP(A372,Calendar!$A$3:$G$368,7,FALSE)),IF(VLOOKUP(A372,Calendar!$A$3:$G$368,4,FALSE)="S", "", VLOOKUP(A372,Calendar!$A$3:$G$368,4,FALSE)))),"",IF($B$45=3,IF(VLOOKUP(A372,Calendar!$A$3:$G$368,7,FALSE)="S", "", VLOOKUP(A372,Calendar!$A$3:$G$368,7,FALSE)),IF(VLOOKUP(A372,Calendar!$A$3:$G$368,4,FALSE)="S", "", VLOOKUP(A372,Calendar!$A$3:$G$368,4,FALSE))))</f>
        <v>T</v>
      </c>
      <c r="C372" s="35">
        <f>IF($B$45=3,IF(B372="","",VLOOKUP(A372,Calendar!$A$3:$G$368,5,FALSE)),IF(B372="","",VLOOKUP(A372,Calendar!$A$3:$G$368,2,FALSE)))</f>
        <v>43179</v>
      </c>
      <c r="D372" s="107"/>
      <c r="E372" s="107"/>
      <c r="F372" s="108"/>
      <c r="G372" s="109"/>
      <c r="H372" s="112"/>
      <c r="I372" s="107"/>
      <c r="J372" s="108"/>
      <c r="K372" s="145"/>
      <c r="L372" s="145"/>
      <c r="M372" s="146"/>
      <c r="N372" s="110"/>
      <c r="O372" s="65">
        <f t="shared" si="57"/>
        <v>0</v>
      </c>
      <c r="P372" s="143">
        <f t="shared" si="58"/>
        <v>0</v>
      </c>
      <c r="Q372" s="65">
        <f t="shared" si="55"/>
        <v>0</v>
      </c>
      <c r="R372" s="120" t="str">
        <f>IF(G372="","",IF(COUNT(SEARCH({"Inservice","Prof","PD"},G372)),TRUE,FALSE))</f>
        <v/>
      </c>
      <c r="S372" s="120" t="str">
        <f>IF(G372="","",IF(COUNT(SEARCH({"Parent","Conference","PT"},G372)),TRUE,FALSE))</f>
        <v/>
      </c>
      <c r="T372" s="72">
        <f t="shared" si="56"/>
        <v>0</v>
      </c>
      <c r="U372" s="72" t="str">
        <f>IF(OR(G372="Last Attendance Day for Seniors",U371="x"),x,"")</f>
        <v/>
      </c>
    </row>
    <row r="373" spans="1:23" ht="15.75" customHeight="1" x14ac:dyDescent="0.15">
      <c r="A373" s="4">
        <v>321</v>
      </c>
      <c r="B373" s="8" t="str">
        <f>IF(ISNA(IF($B$45=3,IF(VLOOKUP(A373,Calendar!$A$3:$G$368,7,FALSE)="S", "", VLOOKUP(A373,Calendar!$A$3:$G$368,7,FALSE)),IF(VLOOKUP(A373,Calendar!$A$3:$G$368,4,FALSE)="S", "", VLOOKUP(A373,Calendar!$A$3:$G$368,4,FALSE)))),"",IF($B$45=3,IF(VLOOKUP(A373,Calendar!$A$3:$G$368,7,FALSE)="S", "", VLOOKUP(A373,Calendar!$A$3:$G$368,7,FALSE)),IF(VLOOKUP(A373,Calendar!$A$3:$G$368,4,FALSE)="S", "", VLOOKUP(A373,Calendar!$A$3:$G$368,4,FALSE))))</f>
        <v>W</v>
      </c>
      <c r="C373" s="35">
        <f>IF($B$45=3,IF(B373="","",VLOOKUP(A373,Calendar!$A$3:$G$368,5,FALSE)),IF(B373="","",VLOOKUP(A373,Calendar!$A$3:$G$368,2,FALSE)))</f>
        <v>43180</v>
      </c>
      <c r="D373" s="107"/>
      <c r="E373" s="107"/>
      <c r="F373" s="108"/>
      <c r="G373" s="109"/>
      <c r="H373" s="112"/>
      <c r="I373" s="107"/>
      <c r="J373" s="108"/>
      <c r="K373" s="145"/>
      <c r="L373" s="145"/>
      <c r="M373" s="146"/>
      <c r="N373" s="110"/>
      <c r="O373" s="65">
        <f t="shared" si="57"/>
        <v>0</v>
      </c>
      <c r="P373" s="143">
        <f t="shared" si="58"/>
        <v>0</v>
      </c>
      <c r="Q373" s="65">
        <f t="shared" si="55"/>
        <v>0</v>
      </c>
      <c r="R373" s="120" t="str">
        <f>IF(G373="","",IF(COUNT(SEARCH({"Inservice","Prof","PD"},G373)),TRUE,FALSE))</f>
        <v/>
      </c>
      <c r="S373" s="120" t="str">
        <f>IF(G373="","",IF(COUNT(SEARCH({"Parent","Conference","PT"},G373)),TRUE,FALSE))</f>
        <v/>
      </c>
      <c r="T373" s="72">
        <f t="shared" si="56"/>
        <v>0</v>
      </c>
      <c r="U373" s="72" t="str">
        <f>IF(OR(G373="Last Attendance Day for Seniors",U372="x"),x,"")</f>
        <v/>
      </c>
    </row>
    <row r="374" spans="1:23" ht="15.75" customHeight="1" x14ac:dyDescent="0.15">
      <c r="A374" s="4">
        <v>322</v>
      </c>
      <c r="B374" s="8" t="str">
        <f>IF(ISNA(IF($B$45=3,IF(VLOOKUP(A374,Calendar!$A$3:$G$368,7,FALSE)="S", "", VLOOKUP(A374,Calendar!$A$3:$G$368,7,FALSE)),IF(VLOOKUP(A374,Calendar!$A$3:$G$368,4,FALSE)="S", "", VLOOKUP(A374,Calendar!$A$3:$G$368,4,FALSE)))),"",IF($B$45=3,IF(VLOOKUP(A374,Calendar!$A$3:$G$368,7,FALSE)="S", "", VLOOKUP(A374,Calendar!$A$3:$G$368,7,FALSE)),IF(VLOOKUP(A374,Calendar!$A$3:$G$368,4,FALSE)="S", "", VLOOKUP(A374,Calendar!$A$3:$G$368,4,FALSE))))</f>
        <v>R</v>
      </c>
      <c r="C374" s="35">
        <f>IF($B$45=3,IF(B374="","",VLOOKUP(A374,Calendar!$A$3:$G$368,5,FALSE)),IF(B374="","",VLOOKUP(A374,Calendar!$A$3:$G$368,2,FALSE)))</f>
        <v>43181</v>
      </c>
      <c r="D374" s="107"/>
      <c r="E374" s="107"/>
      <c r="F374" s="108"/>
      <c r="G374" s="109"/>
      <c r="H374" s="112"/>
      <c r="I374" s="107"/>
      <c r="J374" s="108"/>
      <c r="K374" s="147"/>
      <c r="L374" s="147"/>
      <c r="M374" s="148"/>
      <c r="N374" s="113"/>
      <c r="O374" s="65">
        <f t="shared" si="57"/>
        <v>0</v>
      </c>
      <c r="P374" s="143">
        <f t="shared" si="58"/>
        <v>0</v>
      </c>
      <c r="Q374" s="65">
        <f t="shared" si="55"/>
        <v>0</v>
      </c>
      <c r="R374" s="120" t="str">
        <f>IF(G374="","",IF(COUNT(SEARCH({"Inservice","Prof","PD"},G374)),TRUE,FALSE))</f>
        <v/>
      </c>
      <c r="S374" s="120" t="str">
        <f>IF(G374="","",IF(COUNT(SEARCH({"Parent","Conference","PT"},G374)),TRUE,FALSE))</f>
        <v/>
      </c>
      <c r="T374" s="72">
        <f t="shared" si="56"/>
        <v>0</v>
      </c>
      <c r="U374" s="72" t="str">
        <f>IF(OR(G374="Last Attendance Day for Seniors",U373="x"),x,"")</f>
        <v/>
      </c>
    </row>
    <row r="375" spans="1:23" ht="15.75" customHeight="1" x14ac:dyDescent="0.15">
      <c r="A375" s="4">
        <v>323</v>
      </c>
      <c r="B375" s="8" t="str">
        <f>IF(ISNA(IF($B$45=3,IF(VLOOKUP(A375,Calendar!$A$3:$G$368,7,FALSE)="S", "", VLOOKUP(A375,Calendar!$A$3:$G$368,7,FALSE)),IF(VLOOKUP(A375,Calendar!$A$3:$G$368,4,FALSE)="S", "", VLOOKUP(A375,Calendar!$A$3:$G$368,4,FALSE)))),"",IF($B$45=3,IF(VLOOKUP(A375,Calendar!$A$3:$G$368,7,FALSE)="S", "", VLOOKUP(A375,Calendar!$A$3:$G$368,7,FALSE)),IF(VLOOKUP(A375,Calendar!$A$3:$G$368,4,FALSE)="S", "", VLOOKUP(A375,Calendar!$A$3:$G$368,4,FALSE))))</f>
        <v>F</v>
      </c>
      <c r="C375" s="35">
        <f>IF($B$45=3,IF(B375="","",VLOOKUP(A375,Calendar!$A$3:$G$368,5,FALSE)),IF(B375="","",VLOOKUP(A375,Calendar!$A$3:$G$368,2,FALSE)))</f>
        <v>43182</v>
      </c>
      <c r="D375" s="107"/>
      <c r="E375" s="107"/>
      <c r="F375" s="108"/>
      <c r="G375" s="109"/>
      <c r="H375" s="112"/>
      <c r="I375" s="107"/>
      <c r="J375" s="108"/>
      <c r="K375" s="145"/>
      <c r="L375" s="145"/>
      <c r="M375" s="146"/>
      <c r="N375" s="110"/>
      <c r="O375" s="65">
        <f t="shared" si="57"/>
        <v>0</v>
      </c>
      <c r="P375" s="143">
        <f t="shared" si="58"/>
        <v>0</v>
      </c>
      <c r="Q375" s="65">
        <f t="shared" si="55"/>
        <v>0</v>
      </c>
      <c r="R375" s="120" t="str">
        <f>IF(G375="","",IF(COUNT(SEARCH({"Inservice","Prof","PD"},G375)),TRUE,FALSE))</f>
        <v/>
      </c>
      <c r="S375" s="120" t="str">
        <f>IF(G375="","",IF(COUNT(SEARCH({"Parent","Conference","PT"},G375)),TRUE,FALSE))</f>
        <v/>
      </c>
      <c r="T375" s="72">
        <f t="shared" si="56"/>
        <v>0</v>
      </c>
      <c r="U375" s="72" t="str">
        <f>IF(OR(G375="Last Attendance Day for Seniors",U374="x"),x,"")</f>
        <v/>
      </c>
    </row>
    <row r="376" spans="1:23" ht="15.75" customHeight="1" x14ac:dyDescent="0.15">
      <c r="A376" s="4">
        <v>324</v>
      </c>
      <c r="B376" s="8" t="str">
        <f>IF(ISNA(IF($B$45=3,IF(VLOOKUP(A376,Calendar!$A$3:$G$368,7,FALSE)="S", "", VLOOKUP(A376,Calendar!$A$3:$G$368,7,FALSE)),IF(VLOOKUP(A376,Calendar!$A$3:$G$368,4,FALSE)="S", "", VLOOKUP(A376,Calendar!$A$3:$G$368,4,FALSE)))),"",IF($B$45=3,IF(VLOOKUP(A376,Calendar!$A$3:$G$368,7,FALSE)="S", "", VLOOKUP(A376,Calendar!$A$3:$G$368,7,FALSE)),IF(VLOOKUP(A376,Calendar!$A$3:$G$368,4,FALSE)="S", "", VLOOKUP(A376,Calendar!$A$3:$G$368,4,FALSE))))</f>
        <v/>
      </c>
      <c r="C376" s="35" t="str">
        <f>IF($B$45=3,IF(B376="","",VLOOKUP(A376,Calendar!$A$3:$G$368,5,FALSE)),IF(B376="","",VLOOKUP(A376,Calendar!$A$3:$G$368,2,FALSE)))</f>
        <v/>
      </c>
      <c r="D376" s="107"/>
      <c r="E376" s="107"/>
      <c r="F376" s="108"/>
      <c r="G376" s="109"/>
      <c r="H376" s="112"/>
      <c r="I376" s="107"/>
      <c r="J376" s="108"/>
      <c r="K376" s="145"/>
      <c r="L376" s="145"/>
      <c r="M376" s="146"/>
      <c r="N376" s="110"/>
      <c r="O376" s="65">
        <f t="shared" si="57"/>
        <v>0</v>
      </c>
      <c r="P376" s="143">
        <f t="shared" si="58"/>
        <v>0</v>
      </c>
      <c r="Q376" s="65">
        <f t="shared" si="55"/>
        <v>0</v>
      </c>
      <c r="R376" s="120" t="str">
        <f>IF(G376="","",IF(COUNT(SEARCH({"Inservice","Prof","PD"},G376)),TRUE,FALSE))</f>
        <v/>
      </c>
      <c r="S376" s="120" t="str">
        <f>IF(G376="","",IF(COUNT(SEARCH({"Parent","Conference","PT"},G376)),TRUE,FALSE))</f>
        <v/>
      </c>
      <c r="T376" s="72">
        <f t="shared" si="56"/>
        <v>0</v>
      </c>
      <c r="U376" s="72" t="str">
        <f>IF(OR(G376="Last Attendance Day for Seniors",U375="x"),x,"")</f>
        <v/>
      </c>
    </row>
    <row r="377" spans="1:23" ht="15.75" customHeight="1" x14ac:dyDescent="0.15">
      <c r="A377" s="4">
        <v>325</v>
      </c>
      <c r="B377" s="8" t="str">
        <f>IF(ISNA(IF($B$45=3,IF(VLOOKUP(A377,Calendar!$A$3:$G$368,7,FALSE)="S", "", VLOOKUP(A377,Calendar!$A$3:$G$368,7,FALSE)),IF(VLOOKUP(A377,Calendar!$A$3:$G$368,4,FALSE)="S", "", VLOOKUP(A377,Calendar!$A$3:$G$368,4,FALSE)))),"",IF($B$45=3,IF(VLOOKUP(A377,Calendar!$A$3:$G$368,7,FALSE)="S", "", VLOOKUP(A377,Calendar!$A$3:$G$368,7,FALSE)),IF(VLOOKUP(A377,Calendar!$A$3:$G$368,4,FALSE)="S", "", VLOOKUP(A377,Calendar!$A$3:$G$368,4,FALSE))))</f>
        <v/>
      </c>
      <c r="C377" s="35" t="str">
        <f>IF($B$45=3,IF(B377="","",VLOOKUP(A377,Calendar!$A$3:$G$368,5,FALSE)),IF(B377="","",VLOOKUP(A377,Calendar!$A$3:$G$368,2,FALSE)))</f>
        <v/>
      </c>
      <c r="D377" s="107"/>
      <c r="E377" s="107"/>
      <c r="F377" s="108"/>
      <c r="G377" s="109"/>
      <c r="H377" s="112"/>
      <c r="I377" s="107"/>
      <c r="J377" s="108"/>
      <c r="K377" s="145"/>
      <c r="L377" s="145"/>
      <c r="M377" s="146"/>
      <c r="N377" s="110"/>
      <c r="O377" s="65">
        <f t="shared" si="57"/>
        <v>0</v>
      </c>
      <c r="P377" s="143">
        <f t="shared" si="58"/>
        <v>0</v>
      </c>
      <c r="Q377" s="65">
        <f t="shared" si="55"/>
        <v>0</v>
      </c>
      <c r="R377" s="120" t="str">
        <f>IF(G377="","",IF(COUNT(SEARCH({"Inservice","Prof","PD"},G377)),TRUE,FALSE))</f>
        <v/>
      </c>
      <c r="S377" s="120" t="str">
        <f>IF(G377="","",IF(COUNT(SEARCH({"Parent","Conference","PT"},G377)),TRUE,FALSE))</f>
        <v/>
      </c>
      <c r="T377" s="72">
        <f t="shared" si="56"/>
        <v>0</v>
      </c>
      <c r="U377" s="72" t="str">
        <f>IF(OR(G377="Last Attendance Day for Seniors",U376="x"),x,"")</f>
        <v/>
      </c>
    </row>
    <row r="378" spans="1:23" ht="15.75" customHeight="1" x14ac:dyDescent="0.15">
      <c r="A378" s="4">
        <v>326</v>
      </c>
      <c r="B378" s="8" t="str">
        <f>IF(ISNA(IF($B$45=3,IF(VLOOKUP(A378,Calendar!$A$3:$G$368,7,FALSE)="S", "", VLOOKUP(A378,Calendar!$A$3:$G$368,7,FALSE)),IF(VLOOKUP(A378,Calendar!$A$3:$G$368,4,FALSE)="S", "", VLOOKUP(A378,Calendar!$A$3:$G$368,4,FALSE)))),"",IF($B$45=3,IF(VLOOKUP(A378,Calendar!$A$3:$G$368,7,FALSE)="S", "", VLOOKUP(A378,Calendar!$A$3:$G$368,7,FALSE)),IF(VLOOKUP(A378,Calendar!$A$3:$G$368,4,FALSE)="S", "", VLOOKUP(A378,Calendar!$A$3:$G$368,4,FALSE))))</f>
        <v>M</v>
      </c>
      <c r="C378" s="35">
        <f>IF($B$45=3,IF(B378="","",VLOOKUP(A378,Calendar!$A$3:$G$368,5,FALSE)),IF(B378="","",VLOOKUP(A378,Calendar!$A$3:$G$368,2,FALSE)))</f>
        <v>43185</v>
      </c>
      <c r="D378" s="107"/>
      <c r="E378" s="107"/>
      <c r="F378" s="108"/>
      <c r="G378" s="109"/>
      <c r="H378" s="107"/>
      <c r="I378" s="107"/>
      <c r="J378" s="108"/>
      <c r="K378" s="145"/>
      <c r="L378" s="145"/>
      <c r="M378" s="146"/>
      <c r="N378" s="110"/>
      <c r="O378" s="65">
        <f t="shared" si="57"/>
        <v>0</v>
      </c>
      <c r="P378" s="143">
        <f t="shared" si="58"/>
        <v>0</v>
      </c>
      <c r="Q378" s="65">
        <f t="shared" si="55"/>
        <v>0</v>
      </c>
      <c r="R378" s="120" t="str">
        <f>IF(G378="","",IF(COUNT(SEARCH({"Inservice","Prof","PD"},G378)),TRUE,FALSE))</f>
        <v/>
      </c>
      <c r="S378" s="120" t="str">
        <f>IF(G378="","",IF(COUNT(SEARCH({"Parent","Conference","PT"},G378)),TRUE,FALSE))</f>
        <v/>
      </c>
      <c r="T378" s="72">
        <f t="shared" si="56"/>
        <v>0</v>
      </c>
      <c r="U378" s="72" t="str">
        <f>IF(OR(G378="Last Attendance Day for Seniors",U377="x"),x,"")</f>
        <v/>
      </c>
    </row>
    <row r="379" spans="1:23" ht="15.75" customHeight="1" x14ac:dyDescent="0.15">
      <c r="A379" s="4">
        <v>327</v>
      </c>
      <c r="B379" s="8" t="str">
        <f>IF(ISNA(IF($B$45=3,IF(VLOOKUP(A379,Calendar!$A$3:$G$368,7,FALSE)="S", "", VLOOKUP(A379,Calendar!$A$3:$G$368,7,FALSE)),IF(VLOOKUP(A379,Calendar!$A$3:$G$368,4,FALSE)="S", "", VLOOKUP(A379,Calendar!$A$3:$G$368,4,FALSE)))),"",IF($B$45=3,IF(VLOOKUP(A379,Calendar!$A$3:$G$368,7,FALSE)="S", "", VLOOKUP(A379,Calendar!$A$3:$G$368,7,FALSE)),IF(VLOOKUP(A379,Calendar!$A$3:$G$368,4,FALSE)="S", "", VLOOKUP(A379,Calendar!$A$3:$G$368,4,FALSE))))</f>
        <v>T</v>
      </c>
      <c r="C379" s="35">
        <f>IF($B$45=3,IF(B379="","",VLOOKUP(A379,Calendar!$A$3:$G$368,5,FALSE)),IF(B379="","",VLOOKUP(A379,Calendar!$A$3:$G$368,2,FALSE)))</f>
        <v>43186</v>
      </c>
      <c r="D379" s="107"/>
      <c r="E379" s="107"/>
      <c r="F379" s="108"/>
      <c r="G379" s="109"/>
      <c r="H379" s="107"/>
      <c r="I379" s="107"/>
      <c r="J379" s="108"/>
      <c r="K379" s="145"/>
      <c r="L379" s="145"/>
      <c r="M379" s="146"/>
      <c r="N379" s="110"/>
      <c r="O379" s="65">
        <f t="shared" si="57"/>
        <v>0</v>
      </c>
      <c r="P379" s="143">
        <f t="shared" si="58"/>
        <v>0</v>
      </c>
      <c r="Q379" s="65">
        <f t="shared" si="55"/>
        <v>0</v>
      </c>
      <c r="R379" s="120" t="str">
        <f>IF(G379="","",IF(COUNT(SEARCH({"Inservice","Prof","PD"},G379)),TRUE,FALSE))</f>
        <v/>
      </c>
      <c r="S379" s="120" t="str">
        <f>IF(G379="","",IF(COUNT(SEARCH({"Parent","Conference","PT"},G379)),TRUE,FALSE))</f>
        <v/>
      </c>
      <c r="T379" s="72">
        <f t="shared" si="56"/>
        <v>0</v>
      </c>
      <c r="U379" s="72" t="str">
        <f>IF(OR(G379="Last Attendance Day for Seniors",U378="x"),x,"")</f>
        <v/>
      </c>
    </row>
    <row r="380" spans="1:23" ht="15.75" customHeight="1" x14ac:dyDescent="0.15">
      <c r="A380" s="4">
        <v>328</v>
      </c>
      <c r="B380" s="8" t="str">
        <f>IF(ISNA(IF($B$45=3,IF(VLOOKUP(A380,Calendar!$A$3:$G$368,7,FALSE)="S", "", VLOOKUP(A380,Calendar!$A$3:$G$368,7,FALSE)),IF(VLOOKUP(A380,Calendar!$A$3:$G$368,4,FALSE)="S", "", VLOOKUP(A380,Calendar!$A$3:$G$368,4,FALSE)))),"",IF($B$45=3,IF(VLOOKUP(A380,Calendar!$A$3:$G$368,7,FALSE)="S", "", VLOOKUP(A380,Calendar!$A$3:$G$368,7,FALSE)),IF(VLOOKUP(A380,Calendar!$A$3:$G$368,4,FALSE)="S", "", VLOOKUP(A380,Calendar!$A$3:$G$368,4,FALSE))))</f>
        <v>W</v>
      </c>
      <c r="C380" s="35">
        <f>IF($B$45=3,IF(B380="","",VLOOKUP(A380,Calendar!$A$3:$G$368,5,FALSE)),IF(B380="","",VLOOKUP(A380,Calendar!$A$3:$G$368,2,FALSE)))</f>
        <v>43187</v>
      </c>
      <c r="D380" s="107"/>
      <c r="E380" s="107"/>
      <c r="F380" s="108"/>
      <c r="G380" s="109"/>
      <c r="H380" s="107"/>
      <c r="I380" s="107"/>
      <c r="J380" s="108"/>
      <c r="K380" s="145"/>
      <c r="L380" s="145"/>
      <c r="M380" s="146"/>
      <c r="N380" s="110"/>
      <c r="O380" s="65">
        <f t="shared" si="57"/>
        <v>0</v>
      </c>
      <c r="P380" s="143">
        <f t="shared" si="58"/>
        <v>0</v>
      </c>
      <c r="Q380" s="65">
        <f t="shared" si="55"/>
        <v>0</v>
      </c>
      <c r="R380" s="120" t="str">
        <f>IF(G380="","",IF(COUNT(SEARCH({"Inservice","Prof","PD"},G380)),TRUE,FALSE))</f>
        <v/>
      </c>
      <c r="S380" s="120" t="str">
        <f>IF(G380="","",IF(COUNT(SEARCH({"Parent","Conference","PT"},G380)),TRUE,FALSE))</f>
        <v/>
      </c>
      <c r="T380" s="72">
        <f t="shared" si="56"/>
        <v>0</v>
      </c>
      <c r="U380" s="72" t="str">
        <f>IF(OR(G380="Last Attendance Day for Seniors",U379="x"),x,"")</f>
        <v/>
      </c>
    </row>
    <row r="381" spans="1:23" ht="15.75" customHeight="1" x14ac:dyDescent="0.15">
      <c r="A381" s="4">
        <v>329</v>
      </c>
      <c r="B381" s="8" t="str">
        <f>IF(ISNA(IF($B$45=3,IF(VLOOKUP(A381,Calendar!$A$3:$G$368,7,FALSE)="S", "", VLOOKUP(A381,Calendar!$A$3:$G$368,7,FALSE)),IF(VLOOKUP(A381,Calendar!$A$3:$G$368,4,FALSE)="S", "", VLOOKUP(A381,Calendar!$A$3:$G$368,4,FALSE)))),"",IF($B$45=3,IF(VLOOKUP(A381,Calendar!$A$3:$G$368,7,FALSE)="S", "", VLOOKUP(A381,Calendar!$A$3:$G$368,7,FALSE)),IF(VLOOKUP(A381,Calendar!$A$3:$G$368,4,FALSE)="S", "", VLOOKUP(A381,Calendar!$A$3:$G$368,4,FALSE))))</f>
        <v>R</v>
      </c>
      <c r="C381" s="35">
        <f>IF($B$45=3,IF(B381="","",VLOOKUP(A381,Calendar!$A$3:$G$368,5,FALSE)),IF(B381="","",VLOOKUP(A381,Calendar!$A$3:$G$368,2,FALSE)))</f>
        <v>43188</v>
      </c>
      <c r="D381" s="107"/>
      <c r="E381" s="107"/>
      <c r="F381" s="108"/>
      <c r="G381" s="109"/>
      <c r="H381" s="107"/>
      <c r="I381" s="107"/>
      <c r="J381" s="108"/>
      <c r="K381" s="145"/>
      <c r="L381" s="145"/>
      <c r="M381" s="146"/>
      <c r="N381" s="110"/>
      <c r="O381" s="65">
        <f t="shared" si="57"/>
        <v>0</v>
      </c>
      <c r="P381" s="143">
        <f t="shared" si="58"/>
        <v>0</v>
      </c>
      <c r="Q381" s="65">
        <f t="shared" si="55"/>
        <v>0</v>
      </c>
      <c r="R381" s="120" t="str">
        <f>IF(G381="","",IF(COUNT(SEARCH({"Inservice","Prof","PD"},G381)),TRUE,FALSE))</f>
        <v/>
      </c>
      <c r="S381" s="120" t="str">
        <f>IF(G381="","",IF(COUNT(SEARCH({"Parent","Conference","PT"},G381)),TRUE,FALSE))</f>
        <v/>
      </c>
      <c r="T381" s="72">
        <f t="shared" si="56"/>
        <v>0</v>
      </c>
      <c r="U381" s="72" t="str">
        <f>IF(OR(G381="Last Attendance Day for Seniors",U380="x"),x,"")</f>
        <v/>
      </c>
    </row>
    <row r="382" spans="1:23" ht="15.75" customHeight="1" x14ac:dyDescent="0.15">
      <c r="A382" s="4">
        <v>330</v>
      </c>
      <c r="B382" s="8" t="str">
        <f>IF(ISNA(IF($B$45=3,IF(VLOOKUP(A382,Calendar!$A$3:$G$368,7,FALSE)="S", "", VLOOKUP(A382,Calendar!$A$3:$G$368,7,FALSE)),IF(VLOOKUP(A382,Calendar!$A$3:$G$368,4,FALSE)="S", "", VLOOKUP(A382,Calendar!$A$3:$G$368,4,FALSE)))),"",IF($B$45=3,IF(VLOOKUP(A382,Calendar!$A$3:$G$368,7,FALSE)="S", "", VLOOKUP(A382,Calendar!$A$3:$G$368,7,FALSE)),IF(VLOOKUP(A382,Calendar!$A$3:$G$368,4,FALSE)="S", "", VLOOKUP(A382,Calendar!$A$3:$G$368,4,FALSE))))</f>
        <v>F</v>
      </c>
      <c r="C382" s="35">
        <f>IF($B$45=3,IF(B382="","",VLOOKUP(A382,Calendar!$A$3:$G$368,5,FALSE)),IF(B382="","",VLOOKUP(A382,Calendar!$A$3:$G$368,2,FALSE)))</f>
        <v>43189</v>
      </c>
      <c r="D382" s="107"/>
      <c r="E382" s="107"/>
      <c r="F382" s="108"/>
      <c r="G382" s="109"/>
      <c r="H382" s="107"/>
      <c r="I382" s="107"/>
      <c r="J382" s="108"/>
      <c r="K382" s="145"/>
      <c r="L382" s="145"/>
      <c r="M382" s="146"/>
      <c r="N382" s="110"/>
      <c r="O382" s="65">
        <f t="shared" si="57"/>
        <v>0</v>
      </c>
      <c r="P382" s="143">
        <f t="shared" si="58"/>
        <v>0</v>
      </c>
      <c r="Q382" s="65">
        <f t="shared" si="55"/>
        <v>0</v>
      </c>
      <c r="R382" s="120" t="str">
        <f>IF(G382="","",IF(COUNT(SEARCH({"Inservice","Prof","PD"},G382)),TRUE,FALSE))</f>
        <v/>
      </c>
      <c r="S382" s="120" t="str">
        <f>IF(G382="","",IF(COUNT(SEARCH({"Parent","Conference","PT"},G382)),TRUE,FALSE))</f>
        <v/>
      </c>
      <c r="T382" s="72">
        <f t="shared" si="56"/>
        <v>0</v>
      </c>
      <c r="U382" s="72" t="str">
        <f>IF(OR(G382="Last Attendance Day for Seniors",U381="x"),x,"")</f>
        <v/>
      </c>
    </row>
    <row r="383" spans="1:23" ht="15.75" customHeight="1" x14ac:dyDescent="0.15">
      <c r="A383" s="4">
        <v>331</v>
      </c>
      <c r="B383" s="8" t="str">
        <f>IF(ISNA(IF($B$45=3,IF(VLOOKUP(A383,Calendar!$A$3:$G$368,7,FALSE)="S", "", VLOOKUP(A383,Calendar!$A$3:$G$368,7,FALSE)),IF(VLOOKUP(A383,Calendar!$A$3:$G$368,4,FALSE)="S", "", VLOOKUP(A383,Calendar!$A$3:$G$368,4,FALSE)))),"",IF($B$45=3,IF(VLOOKUP(A383,Calendar!$A$3:$G$368,7,FALSE)="S", "", VLOOKUP(A383,Calendar!$A$3:$G$368,7,FALSE)),IF(VLOOKUP(A383,Calendar!$A$3:$G$368,4,FALSE)="S", "", VLOOKUP(A383,Calendar!$A$3:$G$368,4,FALSE))))</f>
        <v/>
      </c>
      <c r="C383" s="35" t="str">
        <f>IF($B$45=3,IF(B383="","",VLOOKUP(A383,Calendar!$A$3:$G$368,5,FALSE)),IF(B383="","",VLOOKUP(A383,Calendar!$A$3:$G$368,2,FALSE)))</f>
        <v/>
      </c>
      <c r="D383" s="107"/>
      <c r="E383" s="107"/>
      <c r="F383" s="108"/>
      <c r="G383" s="109"/>
      <c r="H383" s="107"/>
      <c r="I383" s="107"/>
      <c r="J383" s="108"/>
      <c r="K383" s="145"/>
      <c r="L383" s="145"/>
      <c r="M383" s="146"/>
      <c r="N383" s="110"/>
      <c r="O383" s="65">
        <f t="shared" si="57"/>
        <v>0</v>
      </c>
      <c r="P383" s="143">
        <f t="shared" si="58"/>
        <v>0</v>
      </c>
      <c r="Q383" s="65">
        <f t="shared" si="55"/>
        <v>0</v>
      </c>
      <c r="R383" s="120" t="str">
        <f>IF(G383="","",IF(COUNT(SEARCH({"Inservice","Prof","PD"},G383)),TRUE,FALSE))</f>
        <v/>
      </c>
      <c r="S383" s="120" t="str">
        <f>IF(G383="","",IF(COUNT(SEARCH({"Parent","Conference","PT"},G383)),TRUE,FALSE))</f>
        <v/>
      </c>
      <c r="T383" s="72">
        <f t="shared" si="56"/>
        <v>0</v>
      </c>
      <c r="U383" s="72" t="str">
        <f>IF(OR(G383="Last Attendance Day for Seniors",U382="x"),x,"")</f>
        <v/>
      </c>
    </row>
    <row r="384" spans="1:23" ht="3" customHeight="1" x14ac:dyDescent="0.15">
      <c r="B384" s="24"/>
      <c r="C384" s="11"/>
      <c r="D384" s="12"/>
      <c r="E384" s="12"/>
      <c r="F384" s="13"/>
      <c r="G384" s="11"/>
      <c r="H384" s="12"/>
      <c r="I384" s="12"/>
      <c r="J384" s="12"/>
      <c r="K384" s="12"/>
      <c r="L384" s="12"/>
      <c r="M384" s="12"/>
      <c r="N384" s="13"/>
      <c r="O384" s="13"/>
      <c r="P384" s="13"/>
      <c r="Q384" s="11"/>
      <c r="R384" s="63"/>
      <c r="S384" s="63"/>
      <c r="T384" s="63"/>
      <c r="U384" s="63"/>
    </row>
    <row r="385" spans="1:21" ht="15.75" customHeight="1" x14ac:dyDescent="0.15">
      <c r="B385" s="25" t="s">
        <v>17</v>
      </c>
      <c r="C385" s="26"/>
      <c r="D385" s="27"/>
      <c r="E385" s="28">
        <f>COUNT(E353:E383)</f>
        <v>0</v>
      </c>
      <c r="F385" s="29"/>
      <c r="G385" s="30" t="s">
        <v>58</v>
      </c>
      <c r="H385" s="12"/>
      <c r="I385" s="12"/>
      <c r="J385" s="12"/>
      <c r="K385" s="12"/>
      <c r="L385" s="12"/>
      <c r="M385" s="12"/>
      <c r="N385" s="13"/>
      <c r="O385" s="66">
        <f>SUM(O353:O383)*0.5</f>
        <v>0</v>
      </c>
      <c r="P385" s="66">
        <f t="shared" ref="P385:Q385" si="59">SUM(P353:P383)</f>
        <v>0</v>
      </c>
      <c r="Q385" s="66">
        <f t="shared" si="59"/>
        <v>0</v>
      </c>
      <c r="R385" s="71"/>
      <c r="S385" s="71"/>
    </row>
    <row r="386" spans="1:21" ht="15.75" customHeight="1" x14ac:dyDescent="0.15">
      <c r="B386" s="31" t="s">
        <v>46</v>
      </c>
      <c r="C386" s="31"/>
      <c r="D386" s="32"/>
      <c r="E386" s="32"/>
      <c r="F386" s="73">
        <f>COUNTIF(T353:T383,1)</f>
        <v>0</v>
      </c>
      <c r="G386" s="79" t="s">
        <v>18</v>
      </c>
      <c r="H386" s="76"/>
      <c r="I386" s="76"/>
      <c r="J386" s="76"/>
      <c r="K386" s="76"/>
      <c r="L386" s="76"/>
      <c r="M386" s="76"/>
      <c r="N386" s="77">
        <f>SUM(N353:N383)</f>
        <v>0</v>
      </c>
      <c r="O386" s="77">
        <f>O385*1440/60</f>
        <v>0</v>
      </c>
      <c r="P386" s="77">
        <f t="shared" ref="P386" si="60">P385*1440/60</f>
        <v>0</v>
      </c>
      <c r="Q386" s="77">
        <f t="shared" ref="Q386" si="61">Q385*1440/60</f>
        <v>0</v>
      </c>
      <c r="R386" s="1"/>
      <c r="S386" s="1"/>
      <c r="T386" s="1"/>
    </row>
    <row r="387" spans="1:21" ht="15.75" customHeight="1" x14ac:dyDescent="0.15">
      <c r="B387" s="8"/>
      <c r="C387" s="7"/>
      <c r="D387" s="14"/>
      <c r="E387" s="14"/>
      <c r="F387" s="15"/>
      <c r="G387" s="16"/>
      <c r="H387" s="14"/>
      <c r="I387" s="14"/>
      <c r="J387" s="14"/>
      <c r="K387" s="14"/>
      <c r="L387" s="14"/>
      <c r="M387" s="14"/>
      <c r="N387" s="15"/>
      <c r="O387" s="15"/>
      <c r="P387" s="15"/>
      <c r="Q387" s="7"/>
    </row>
    <row r="388" spans="1:21" ht="15.75" customHeight="1" x14ac:dyDescent="0.2">
      <c r="B388" s="157" t="s">
        <v>0</v>
      </c>
      <c r="C388" s="158"/>
      <c r="D388" s="158"/>
      <c r="E388" s="158"/>
      <c r="F388" s="158"/>
      <c r="G388" s="158"/>
      <c r="H388" s="158"/>
      <c r="I388" s="158"/>
      <c r="J388" s="158"/>
      <c r="K388" s="158"/>
      <c r="L388" s="158"/>
      <c r="M388" s="158"/>
      <c r="N388" s="158"/>
      <c r="O388" s="158"/>
      <c r="P388" s="158"/>
      <c r="Q388" s="158"/>
      <c r="R388" s="1"/>
      <c r="S388" s="1"/>
    </row>
    <row r="389" spans="1:21" ht="15.75" customHeight="1" x14ac:dyDescent="0.2">
      <c r="B389" s="157" t="str">
        <f>VLOOKUP(B45,Calendar!$O$11:$P$13,2,FALSE)</f>
        <v>Please Select</v>
      </c>
      <c r="C389" s="158"/>
      <c r="D389" s="158"/>
      <c r="E389" s="158"/>
      <c r="F389" s="158"/>
      <c r="G389" s="158"/>
      <c r="H389" s="158"/>
      <c r="I389" s="158"/>
      <c r="J389" s="158"/>
      <c r="K389" s="158"/>
      <c r="L389" s="158"/>
      <c r="M389" s="158"/>
      <c r="N389" s="158"/>
      <c r="O389" s="158"/>
      <c r="P389" s="158"/>
      <c r="Q389" s="158"/>
      <c r="R389" s="1"/>
      <c r="S389" s="1"/>
    </row>
    <row r="390" spans="1:21" ht="15.75" customHeight="1" x14ac:dyDescent="0.15">
      <c r="B390" s="1"/>
      <c r="C390" s="1"/>
      <c r="D390" s="2"/>
      <c r="E390" s="2"/>
      <c r="F390" s="3"/>
      <c r="G390" s="1"/>
      <c r="P390" s="3"/>
      <c r="Q390" s="1"/>
    </row>
    <row r="391" spans="1:21" ht="15.75" customHeight="1" x14ac:dyDescent="0.2">
      <c r="B391" s="19" t="s">
        <v>20</v>
      </c>
      <c r="D391" s="159" t="s">
        <v>27</v>
      </c>
      <c r="E391" s="160"/>
      <c r="N391" s="56" t="s">
        <v>66</v>
      </c>
      <c r="O391" s="161" t="str">
        <f>IF($O$47="","",$O$47)</f>
        <v/>
      </c>
      <c r="P391" s="162"/>
      <c r="Q391" s="162"/>
    </row>
    <row r="392" spans="1:21" ht="15.75" customHeight="1" x14ac:dyDescent="0.15">
      <c r="R392" s="22"/>
      <c r="S392" s="22"/>
    </row>
    <row r="393" spans="1:21" ht="23.25" x14ac:dyDescent="0.2">
      <c r="B393" s="58"/>
      <c r="C393" s="58"/>
      <c r="D393" s="152" t="s">
        <v>3</v>
      </c>
      <c r="E393" s="153"/>
      <c r="F393" s="59" t="s">
        <v>56</v>
      </c>
      <c r="G393" s="154" t="s">
        <v>53</v>
      </c>
      <c r="H393" s="155"/>
      <c r="I393" s="156"/>
      <c r="J393" s="131" t="s">
        <v>75</v>
      </c>
      <c r="K393" s="133" t="s">
        <v>4</v>
      </c>
      <c r="L393" s="134"/>
      <c r="M393" s="135" t="s">
        <v>75</v>
      </c>
      <c r="N393" s="59" t="s">
        <v>54</v>
      </c>
      <c r="O393" s="59" t="s">
        <v>4</v>
      </c>
      <c r="P393" s="59" t="s">
        <v>5</v>
      </c>
      <c r="Q393" s="60" t="s">
        <v>6</v>
      </c>
      <c r="R393" s="22"/>
      <c r="S393" s="22"/>
    </row>
    <row r="394" spans="1:21" ht="15.75" customHeight="1" x14ac:dyDescent="0.15">
      <c r="B394" s="8" t="s">
        <v>7</v>
      </c>
      <c r="C394" s="8" t="s">
        <v>8</v>
      </c>
      <c r="D394" s="9" t="s">
        <v>9</v>
      </c>
      <c r="E394" s="9" t="s">
        <v>10</v>
      </c>
      <c r="F394" s="10" t="s">
        <v>55</v>
      </c>
      <c r="G394" s="8" t="s">
        <v>11</v>
      </c>
      <c r="H394" s="9" t="s">
        <v>9</v>
      </c>
      <c r="I394" s="9" t="s">
        <v>10</v>
      </c>
      <c r="J394" s="132" t="s">
        <v>55</v>
      </c>
      <c r="K394" s="136" t="s">
        <v>9</v>
      </c>
      <c r="L394" s="137" t="s">
        <v>10</v>
      </c>
      <c r="M394" s="138" t="s">
        <v>55</v>
      </c>
      <c r="N394" s="10" t="s">
        <v>12</v>
      </c>
      <c r="O394" s="10" t="s">
        <v>55</v>
      </c>
      <c r="P394" s="10" t="s">
        <v>55</v>
      </c>
      <c r="Q394" s="8" t="s">
        <v>55</v>
      </c>
    </row>
    <row r="395" spans="1:21" ht="3" customHeight="1" x14ac:dyDescent="0.15">
      <c r="B395" s="11"/>
      <c r="C395" s="11"/>
      <c r="D395" s="12"/>
      <c r="E395" s="12"/>
      <c r="F395" s="13"/>
      <c r="G395" s="11"/>
      <c r="H395" s="12"/>
      <c r="I395" s="12"/>
      <c r="J395" s="12"/>
      <c r="K395" s="12"/>
      <c r="L395" s="12"/>
      <c r="M395" s="12"/>
      <c r="N395" s="13"/>
      <c r="O395" s="13"/>
      <c r="P395" s="13"/>
      <c r="Q395" s="11"/>
      <c r="R395" s="63"/>
      <c r="S395" s="63"/>
      <c r="T395" s="63"/>
      <c r="U395" s="63"/>
    </row>
    <row r="396" spans="1:21" ht="15.75" customHeight="1" x14ac:dyDescent="0.15">
      <c r="A396" s="4">
        <v>401</v>
      </c>
      <c r="B396" s="8" t="str">
        <f>IF(ISNA(IF($B$45=3,IF(VLOOKUP(A396,Calendar!$A$3:$G$368,7,FALSE)="S", "", VLOOKUP(A396,Calendar!$A$3:$G$368,7,FALSE)),IF(VLOOKUP(A396,Calendar!$A$3:$G$368,4,FALSE)="S", "", VLOOKUP(A396,Calendar!$A$3:$G$368,4,FALSE)))),"",IF($B$45=3,IF(VLOOKUP(A396,Calendar!$A$3:$G$368,7,FALSE)="S", "", VLOOKUP(A396,Calendar!$A$3:$G$368,7,FALSE)),IF(VLOOKUP(A396,Calendar!$A$3:$G$368,4,FALSE)="S", "", VLOOKUP(A396,Calendar!$A$3:$G$368,4,FALSE))))</f>
        <v/>
      </c>
      <c r="C396" s="35" t="str">
        <f>IF($B$45=3,IF(B396="","",VLOOKUP(A396,Calendar!$A$3:$G$368,5,FALSE)),IF(B396="","",VLOOKUP(A396,Calendar!$A$3:$G$368,2,FALSE)))</f>
        <v/>
      </c>
      <c r="D396" s="107"/>
      <c r="E396" s="107"/>
      <c r="F396" s="108"/>
      <c r="G396" s="109"/>
      <c r="H396" s="112"/>
      <c r="I396" s="107"/>
      <c r="J396" s="108"/>
      <c r="K396" s="145"/>
      <c r="L396" s="145"/>
      <c r="M396" s="146"/>
      <c r="N396" s="110"/>
      <c r="O396" s="65">
        <f>IF(R396=FALSE, 0, IF(K396&gt;L396,(L396+0.5)-K396-(M396/1440),L396-K396-(M396/1440)))</f>
        <v>0</v>
      </c>
      <c r="P396" s="143">
        <f>IF(S396=FALSE, 0, IF(H396&gt;I396,(I396+0.5)-H396-(J396/1440),I396-H396-(J396/1440)))</f>
        <v>0</v>
      </c>
      <c r="Q396" s="65">
        <f t="shared" ref="Q396:Q426" si="62">IF(D396&gt;E396,(E396+0.5)-D396-(F396/1440),E396-D396-(F396/1440))</f>
        <v>0</v>
      </c>
      <c r="R396" s="120" t="str">
        <f>IF(G396="","",IF(COUNT(SEARCH({"Inservice","Prof","PD"},G396)),TRUE,FALSE))</f>
        <v/>
      </c>
      <c r="S396" s="120" t="str">
        <f>IF(G396="","",IF(COUNT(SEARCH({"Parent","Conference","PT"},G396)),TRUE,FALSE))</f>
        <v/>
      </c>
      <c r="T396" s="72">
        <f t="shared" ref="T396:T426" si="63">IF(OR(N396&lt;&gt;"",O396&lt;&gt;0,P396&lt;&gt;0,Q396&lt;&gt;0),1,0)</f>
        <v>0</v>
      </c>
      <c r="U396" s="72" t="str">
        <f>IF(OR(G396="Last Attendance Day for Seniors",U395="x"),x,"")</f>
        <v/>
      </c>
    </row>
    <row r="397" spans="1:21" ht="15.75" customHeight="1" x14ac:dyDescent="0.15">
      <c r="A397" s="4">
        <v>402</v>
      </c>
      <c r="B397" s="8" t="str">
        <f>IF(ISNA(IF($B$45=3,IF(VLOOKUP(A397,Calendar!$A$3:$G$368,7,FALSE)="S", "", VLOOKUP(A397,Calendar!$A$3:$G$368,7,FALSE)),IF(VLOOKUP(A397,Calendar!$A$3:$G$368,4,FALSE)="S", "", VLOOKUP(A397,Calendar!$A$3:$G$368,4,FALSE)))),"",IF($B$45=3,IF(VLOOKUP(A397,Calendar!$A$3:$G$368,7,FALSE)="S", "", VLOOKUP(A397,Calendar!$A$3:$G$368,7,FALSE)),IF(VLOOKUP(A397,Calendar!$A$3:$G$368,4,FALSE)="S", "", VLOOKUP(A397,Calendar!$A$3:$G$368,4,FALSE))))</f>
        <v>M</v>
      </c>
      <c r="C397" s="35">
        <f>IF($B$45=3,IF(B397="","",VLOOKUP(A397,Calendar!$A$3:$G$368,5,FALSE)),IF(B397="","",VLOOKUP(A397,Calendar!$A$3:$G$368,2,FALSE)))</f>
        <v>43192</v>
      </c>
      <c r="D397" s="107"/>
      <c r="E397" s="107"/>
      <c r="F397" s="108"/>
      <c r="G397" s="109"/>
      <c r="H397" s="107"/>
      <c r="I397" s="107"/>
      <c r="J397" s="108"/>
      <c r="K397" s="145"/>
      <c r="L397" s="145"/>
      <c r="M397" s="146"/>
      <c r="N397" s="110"/>
      <c r="O397" s="65">
        <f t="shared" ref="O397:O426" si="64">IF(R397=FALSE, 0, IF(K397&gt;L397,(L397+0.5)-K397-(M397/1440),L397-K397-(M397/1440)))</f>
        <v>0</v>
      </c>
      <c r="P397" s="143">
        <f t="shared" ref="P397:P426" si="65">IF(S397=FALSE, 0, IF(H397&gt;I397,(I397+0.5)-H397-(J397/1440),I397-H397-(J397/1440)))</f>
        <v>0</v>
      </c>
      <c r="Q397" s="65">
        <f t="shared" si="62"/>
        <v>0</v>
      </c>
      <c r="R397" s="120" t="str">
        <f>IF(G397="","",IF(COUNT(SEARCH({"Inservice","Prof","PD"},G397)),TRUE,FALSE))</f>
        <v/>
      </c>
      <c r="S397" s="120" t="str">
        <f>IF(G397="","",IF(COUNT(SEARCH({"Parent","Conference","PT"},G397)),TRUE,FALSE))</f>
        <v/>
      </c>
      <c r="T397" s="72">
        <f t="shared" si="63"/>
        <v>0</v>
      </c>
      <c r="U397" s="72" t="str">
        <f>IF(OR(G397="Last Attendance Day for Seniors",U396="x"),x,"")</f>
        <v/>
      </c>
    </row>
    <row r="398" spans="1:21" ht="15.75" customHeight="1" x14ac:dyDescent="0.15">
      <c r="A398" s="4">
        <v>403</v>
      </c>
      <c r="B398" s="8" t="str">
        <f>IF(ISNA(IF($B$45=3,IF(VLOOKUP(A398,Calendar!$A$3:$G$368,7,FALSE)="S", "", VLOOKUP(A398,Calendar!$A$3:$G$368,7,FALSE)),IF(VLOOKUP(A398,Calendar!$A$3:$G$368,4,FALSE)="S", "", VLOOKUP(A398,Calendar!$A$3:$G$368,4,FALSE)))),"",IF($B$45=3,IF(VLOOKUP(A398,Calendar!$A$3:$G$368,7,FALSE)="S", "", VLOOKUP(A398,Calendar!$A$3:$G$368,7,FALSE)),IF(VLOOKUP(A398,Calendar!$A$3:$G$368,4,FALSE)="S", "", VLOOKUP(A398,Calendar!$A$3:$G$368,4,FALSE))))</f>
        <v>T</v>
      </c>
      <c r="C398" s="35">
        <f>IF($B$45=3,IF(B398="","",VLOOKUP(A398,Calendar!$A$3:$G$368,5,FALSE)),IF(B398="","",VLOOKUP(A398,Calendar!$A$3:$G$368,2,FALSE)))</f>
        <v>43193</v>
      </c>
      <c r="D398" s="107"/>
      <c r="E398" s="107"/>
      <c r="F398" s="108"/>
      <c r="G398" s="109"/>
      <c r="H398" s="107"/>
      <c r="I398" s="107"/>
      <c r="J398" s="108"/>
      <c r="K398" s="145"/>
      <c r="L398" s="145"/>
      <c r="M398" s="146"/>
      <c r="N398" s="110"/>
      <c r="O398" s="65">
        <f t="shared" si="64"/>
        <v>0</v>
      </c>
      <c r="P398" s="143">
        <f t="shared" si="65"/>
        <v>0</v>
      </c>
      <c r="Q398" s="65">
        <f>IF(D398&gt;E398,(E398+0.5)-D398-(F398/1440),E398-D398-(F398/1440))</f>
        <v>0</v>
      </c>
      <c r="R398" s="120" t="str">
        <f>IF(G398="","",IF(COUNT(SEARCH({"Inservice","Prof","PD"},G398)),TRUE,FALSE))</f>
        <v/>
      </c>
      <c r="S398" s="120" t="str">
        <f>IF(G398="","",IF(COUNT(SEARCH({"Parent","Conference","PT"},G398)),TRUE,FALSE))</f>
        <v/>
      </c>
      <c r="T398" s="72">
        <f t="shared" si="63"/>
        <v>0</v>
      </c>
      <c r="U398" s="72" t="str">
        <f>IF(OR(G398="Last Attendance Day for Seniors",U397="x"),x,"")</f>
        <v/>
      </c>
    </row>
    <row r="399" spans="1:21" ht="15.75" customHeight="1" x14ac:dyDescent="0.15">
      <c r="A399" s="4">
        <v>404</v>
      </c>
      <c r="B399" s="8" t="str">
        <f>IF(ISNA(IF($B$45=3,IF(VLOOKUP(A399,Calendar!$A$3:$G$368,7,FALSE)="S", "", VLOOKUP(A399,Calendar!$A$3:$G$368,7,FALSE)),IF(VLOOKUP(A399,Calendar!$A$3:$G$368,4,FALSE)="S", "", VLOOKUP(A399,Calendar!$A$3:$G$368,4,FALSE)))),"",IF($B$45=3,IF(VLOOKUP(A399,Calendar!$A$3:$G$368,7,FALSE)="S", "", VLOOKUP(A399,Calendar!$A$3:$G$368,7,FALSE)),IF(VLOOKUP(A399,Calendar!$A$3:$G$368,4,FALSE)="S", "", VLOOKUP(A399,Calendar!$A$3:$G$368,4,FALSE))))</f>
        <v>W</v>
      </c>
      <c r="C399" s="35">
        <f>IF($B$45=3,IF(B399="","",VLOOKUP(A399,Calendar!$A$3:$G$368,5,FALSE)),IF(B399="","",VLOOKUP(A399,Calendar!$A$3:$G$368,2,FALSE)))</f>
        <v>43194</v>
      </c>
      <c r="D399" s="107"/>
      <c r="E399" s="107"/>
      <c r="F399" s="108"/>
      <c r="G399" s="109"/>
      <c r="H399" s="112"/>
      <c r="I399" s="107"/>
      <c r="J399" s="108"/>
      <c r="K399" s="145"/>
      <c r="L399" s="145"/>
      <c r="M399" s="146"/>
      <c r="N399" s="110"/>
      <c r="O399" s="65">
        <f t="shared" si="64"/>
        <v>0</v>
      </c>
      <c r="P399" s="143">
        <f t="shared" si="65"/>
        <v>0</v>
      </c>
      <c r="Q399" s="65">
        <f t="shared" si="62"/>
        <v>0</v>
      </c>
      <c r="R399" s="120" t="str">
        <f>IF(G399="","",IF(COUNT(SEARCH({"Inservice","Prof","PD"},G399)),TRUE,FALSE))</f>
        <v/>
      </c>
      <c r="S399" s="120" t="str">
        <f>IF(G399="","",IF(COUNT(SEARCH({"Parent","Conference","PT"},G399)),TRUE,FALSE))</f>
        <v/>
      </c>
      <c r="T399" s="72">
        <f t="shared" si="63"/>
        <v>0</v>
      </c>
      <c r="U399" s="72" t="str">
        <f>IF(OR(G399="Last Attendance Day for Seniors",U398="x"),x,"")</f>
        <v/>
      </c>
    </row>
    <row r="400" spans="1:21" ht="15.75" customHeight="1" x14ac:dyDescent="0.15">
      <c r="A400" s="4">
        <v>405</v>
      </c>
      <c r="B400" s="8" t="str">
        <f>IF(ISNA(IF($B$45=3,IF(VLOOKUP(A400,Calendar!$A$3:$G$368,7,FALSE)="S", "", VLOOKUP(A400,Calendar!$A$3:$G$368,7,FALSE)),IF(VLOOKUP(A400,Calendar!$A$3:$G$368,4,FALSE)="S", "", VLOOKUP(A400,Calendar!$A$3:$G$368,4,FALSE)))),"",IF($B$45=3,IF(VLOOKUP(A400,Calendar!$A$3:$G$368,7,FALSE)="S", "", VLOOKUP(A400,Calendar!$A$3:$G$368,7,FALSE)),IF(VLOOKUP(A400,Calendar!$A$3:$G$368,4,FALSE)="S", "", VLOOKUP(A400,Calendar!$A$3:$G$368,4,FALSE))))</f>
        <v>R</v>
      </c>
      <c r="C400" s="35">
        <f>IF($B$45=3,IF(B400="","",VLOOKUP(A400,Calendar!$A$3:$G$368,5,FALSE)),IF(B400="","",VLOOKUP(A400,Calendar!$A$3:$G$368,2,FALSE)))</f>
        <v>43195</v>
      </c>
      <c r="D400" s="107"/>
      <c r="E400" s="107"/>
      <c r="F400" s="108"/>
      <c r="G400" s="109"/>
      <c r="H400" s="112"/>
      <c r="I400" s="107"/>
      <c r="J400" s="108"/>
      <c r="K400" s="145"/>
      <c r="L400" s="145"/>
      <c r="M400" s="146"/>
      <c r="N400" s="110"/>
      <c r="O400" s="65">
        <f t="shared" si="64"/>
        <v>0</v>
      </c>
      <c r="P400" s="143">
        <f t="shared" si="65"/>
        <v>0</v>
      </c>
      <c r="Q400" s="65">
        <f t="shared" si="62"/>
        <v>0</v>
      </c>
      <c r="R400" s="120" t="str">
        <f>IF(G400="","",IF(COUNT(SEARCH({"Inservice","Prof","PD"},G400)),TRUE,FALSE))</f>
        <v/>
      </c>
      <c r="S400" s="120" t="str">
        <f>IF(G400="","",IF(COUNT(SEARCH({"Parent","Conference","PT"},G400)),TRUE,FALSE))</f>
        <v/>
      </c>
      <c r="T400" s="72">
        <f t="shared" si="63"/>
        <v>0</v>
      </c>
      <c r="U400" s="72" t="str">
        <f>IF(OR(G400="Last Attendance Day for Seniors",U399="x"),x,"")</f>
        <v/>
      </c>
    </row>
    <row r="401" spans="1:21" ht="15.75" customHeight="1" x14ac:dyDescent="0.15">
      <c r="A401" s="4">
        <v>406</v>
      </c>
      <c r="B401" s="8" t="str">
        <f>IF(ISNA(IF($B$45=3,IF(VLOOKUP(A401,Calendar!$A$3:$G$368,7,FALSE)="S", "", VLOOKUP(A401,Calendar!$A$3:$G$368,7,FALSE)),IF(VLOOKUP(A401,Calendar!$A$3:$G$368,4,FALSE)="S", "", VLOOKUP(A401,Calendar!$A$3:$G$368,4,FALSE)))),"",IF($B$45=3,IF(VLOOKUP(A401,Calendar!$A$3:$G$368,7,FALSE)="S", "", VLOOKUP(A401,Calendar!$A$3:$G$368,7,FALSE)),IF(VLOOKUP(A401,Calendar!$A$3:$G$368,4,FALSE)="S", "", VLOOKUP(A401,Calendar!$A$3:$G$368,4,FALSE))))</f>
        <v>F</v>
      </c>
      <c r="C401" s="35">
        <f>IF($B$45=3,IF(B401="","",VLOOKUP(A401,Calendar!$A$3:$G$368,5,FALSE)),IF(B401="","",VLOOKUP(A401,Calendar!$A$3:$G$368,2,FALSE)))</f>
        <v>43196</v>
      </c>
      <c r="D401" s="107"/>
      <c r="E401" s="107"/>
      <c r="F401" s="108"/>
      <c r="G401" s="109"/>
      <c r="H401" s="112"/>
      <c r="I401" s="107"/>
      <c r="J401" s="108"/>
      <c r="K401" s="145"/>
      <c r="L401" s="145"/>
      <c r="M401" s="146"/>
      <c r="N401" s="110"/>
      <c r="O401" s="65">
        <f t="shared" si="64"/>
        <v>0</v>
      </c>
      <c r="P401" s="143">
        <f t="shared" si="65"/>
        <v>0</v>
      </c>
      <c r="Q401" s="65">
        <f t="shared" si="62"/>
        <v>0</v>
      </c>
      <c r="R401" s="120" t="str">
        <f>IF(G401="","",IF(COUNT(SEARCH({"Inservice","Prof","PD"},G401)),TRUE,FALSE))</f>
        <v/>
      </c>
      <c r="S401" s="120" t="str">
        <f>IF(G401="","",IF(COUNT(SEARCH({"Parent","Conference","PT"},G401)),TRUE,FALSE))</f>
        <v/>
      </c>
      <c r="T401" s="72">
        <f t="shared" si="63"/>
        <v>0</v>
      </c>
      <c r="U401" s="72" t="str">
        <f>IF(OR(G401="Last Attendance Day for Seniors",U400="x"),x,"")</f>
        <v/>
      </c>
    </row>
    <row r="402" spans="1:21" ht="15.75" customHeight="1" x14ac:dyDescent="0.15">
      <c r="A402" s="4">
        <v>407</v>
      </c>
      <c r="B402" s="8" t="str">
        <f>IF(ISNA(IF($B$45=3,IF(VLOOKUP(A402,Calendar!$A$3:$G$368,7,FALSE)="S", "", VLOOKUP(A402,Calendar!$A$3:$G$368,7,FALSE)),IF(VLOOKUP(A402,Calendar!$A$3:$G$368,4,FALSE)="S", "", VLOOKUP(A402,Calendar!$A$3:$G$368,4,FALSE)))),"",IF($B$45=3,IF(VLOOKUP(A402,Calendar!$A$3:$G$368,7,FALSE)="S", "", VLOOKUP(A402,Calendar!$A$3:$G$368,7,FALSE)),IF(VLOOKUP(A402,Calendar!$A$3:$G$368,4,FALSE)="S", "", VLOOKUP(A402,Calendar!$A$3:$G$368,4,FALSE))))</f>
        <v/>
      </c>
      <c r="C402" s="35" t="str">
        <f>IF($B$45=3,IF(B402="","",VLOOKUP(A402,Calendar!$A$3:$G$368,5,FALSE)),IF(B402="","",VLOOKUP(A402,Calendar!$A$3:$G$368,2,FALSE)))</f>
        <v/>
      </c>
      <c r="D402" s="107"/>
      <c r="E402" s="107"/>
      <c r="F402" s="108"/>
      <c r="G402" s="109"/>
      <c r="H402" s="112"/>
      <c r="I402" s="107"/>
      <c r="J402" s="108"/>
      <c r="K402" s="145"/>
      <c r="L402" s="145"/>
      <c r="M402" s="146"/>
      <c r="N402" s="110"/>
      <c r="O402" s="65">
        <f t="shared" si="64"/>
        <v>0</v>
      </c>
      <c r="P402" s="143">
        <f t="shared" si="65"/>
        <v>0</v>
      </c>
      <c r="Q402" s="65">
        <f t="shared" si="62"/>
        <v>0</v>
      </c>
      <c r="R402" s="120" t="str">
        <f>IF(G402="","",IF(COUNT(SEARCH({"Inservice","Prof","PD"},G402)),TRUE,FALSE))</f>
        <v/>
      </c>
      <c r="S402" s="120" t="str">
        <f>IF(G402="","",IF(COUNT(SEARCH({"Parent","Conference","PT"},G402)),TRUE,FALSE))</f>
        <v/>
      </c>
      <c r="T402" s="72">
        <f t="shared" si="63"/>
        <v>0</v>
      </c>
      <c r="U402" s="72" t="str">
        <f>IF(OR(G402="Last Attendance Day for Seniors",U401="x"),x,"")</f>
        <v/>
      </c>
    </row>
    <row r="403" spans="1:21" ht="15.75" customHeight="1" x14ac:dyDescent="0.15">
      <c r="A403" s="4">
        <v>408</v>
      </c>
      <c r="B403" s="8" t="str">
        <f>IF(ISNA(IF($B$45=3,IF(VLOOKUP(A403,Calendar!$A$3:$G$368,7,FALSE)="S", "", VLOOKUP(A403,Calendar!$A$3:$G$368,7,FALSE)),IF(VLOOKUP(A403,Calendar!$A$3:$G$368,4,FALSE)="S", "", VLOOKUP(A403,Calendar!$A$3:$G$368,4,FALSE)))),"",IF($B$45=3,IF(VLOOKUP(A403,Calendar!$A$3:$G$368,7,FALSE)="S", "", VLOOKUP(A403,Calendar!$A$3:$G$368,7,FALSE)),IF(VLOOKUP(A403,Calendar!$A$3:$G$368,4,FALSE)="S", "", VLOOKUP(A403,Calendar!$A$3:$G$368,4,FALSE))))</f>
        <v/>
      </c>
      <c r="C403" s="35" t="str">
        <f>IF($B$45=3,IF(B403="","",VLOOKUP(A403,Calendar!$A$3:$G$368,5,FALSE)),IF(B403="","",VLOOKUP(A403,Calendar!$A$3:$G$368,2,FALSE)))</f>
        <v/>
      </c>
      <c r="D403" s="107"/>
      <c r="E403" s="107"/>
      <c r="F403" s="108"/>
      <c r="G403" s="109"/>
      <c r="H403" s="112"/>
      <c r="I403" s="107"/>
      <c r="J403" s="108"/>
      <c r="K403" s="145"/>
      <c r="L403" s="145"/>
      <c r="M403" s="146"/>
      <c r="N403" s="110"/>
      <c r="O403" s="65">
        <f t="shared" si="64"/>
        <v>0</v>
      </c>
      <c r="P403" s="143">
        <f t="shared" si="65"/>
        <v>0</v>
      </c>
      <c r="Q403" s="65">
        <f t="shared" si="62"/>
        <v>0</v>
      </c>
      <c r="R403" s="120" t="str">
        <f>IF(G403="","",IF(COUNT(SEARCH({"Inservice","Prof","PD"},G403)),TRUE,FALSE))</f>
        <v/>
      </c>
      <c r="S403" s="120" t="str">
        <f>IF(G403="","",IF(COUNT(SEARCH({"Parent","Conference","PT"},G403)),TRUE,FALSE))</f>
        <v/>
      </c>
      <c r="T403" s="72">
        <f t="shared" si="63"/>
        <v>0</v>
      </c>
      <c r="U403" s="72" t="str">
        <f>IF(OR(G403="Last Attendance Day for Seniors",U402="x"),x,"")</f>
        <v/>
      </c>
    </row>
    <row r="404" spans="1:21" ht="15.75" customHeight="1" x14ac:dyDescent="0.15">
      <c r="A404" s="4">
        <v>409</v>
      </c>
      <c r="B404" s="8" t="str">
        <f>IF(ISNA(IF($B$45=3,IF(VLOOKUP(A404,Calendar!$A$3:$G$368,7,FALSE)="S", "", VLOOKUP(A404,Calendar!$A$3:$G$368,7,FALSE)),IF(VLOOKUP(A404,Calendar!$A$3:$G$368,4,FALSE)="S", "", VLOOKUP(A404,Calendar!$A$3:$G$368,4,FALSE)))),"",IF($B$45=3,IF(VLOOKUP(A404,Calendar!$A$3:$G$368,7,FALSE)="S", "", VLOOKUP(A404,Calendar!$A$3:$G$368,7,FALSE)),IF(VLOOKUP(A404,Calendar!$A$3:$G$368,4,FALSE)="S", "", VLOOKUP(A404,Calendar!$A$3:$G$368,4,FALSE))))</f>
        <v>M</v>
      </c>
      <c r="C404" s="35">
        <f>IF($B$45=3,IF(B404="","",VLOOKUP(A404,Calendar!$A$3:$G$368,5,FALSE)),IF(B404="","",VLOOKUP(A404,Calendar!$A$3:$G$368,2,FALSE)))</f>
        <v>43199</v>
      </c>
      <c r="D404" s="107"/>
      <c r="E404" s="107"/>
      <c r="F404" s="108"/>
      <c r="G404" s="109"/>
      <c r="H404" s="107"/>
      <c r="I404" s="107"/>
      <c r="J404" s="108"/>
      <c r="K404" s="145"/>
      <c r="L404" s="145"/>
      <c r="M404" s="146"/>
      <c r="N404" s="110"/>
      <c r="O404" s="65">
        <f t="shared" si="64"/>
        <v>0</v>
      </c>
      <c r="P404" s="143">
        <f t="shared" si="65"/>
        <v>0</v>
      </c>
      <c r="Q404" s="65">
        <f t="shared" si="62"/>
        <v>0</v>
      </c>
      <c r="R404" s="120" t="str">
        <f>IF(G404="","",IF(COUNT(SEARCH({"Inservice","Prof","PD"},G404)),TRUE,FALSE))</f>
        <v/>
      </c>
      <c r="S404" s="120" t="str">
        <f>IF(G404="","",IF(COUNT(SEARCH({"Parent","Conference","PT"},G404)),TRUE,FALSE))</f>
        <v/>
      </c>
      <c r="T404" s="72">
        <f t="shared" si="63"/>
        <v>0</v>
      </c>
      <c r="U404" s="72" t="str">
        <f>IF(OR(G404="Last Attendance Day for Seniors",U403="x"),x,"")</f>
        <v/>
      </c>
    </row>
    <row r="405" spans="1:21" ht="15.75" customHeight="1" x14ac:dyDescent="0.15">
      <c r="A405" s="4">
        <v>410</v>
      </c>
      <c r="B405" s="8" t="str">
        <f>IF(ISNA(IF($B$45=3,IF(VLOOKUP(A405,Calendar!$A$3:$G$368,7,FALSE)="S", "", VLOOKUP(A405,Calendar!$A$3:$G$368,7,FALSE)),IF(VLOOKUP(A405,Calendar!$A$3:$G$368,4,FALSE)="S", "", VLOOKUP(A405,Calendar!$A$3:$G$368,4,FALSE)))),"",IF($B$45=3,IF(VLOOKUP(A405,Calendar!$A$3:$G$368,7,FALSE)="S", "", VLOOKUP(A405,Calendar!$A$3:$G$368,7,FALSE)),IF(VLOOKUP(A405,Calendar!$A$3:$G$368,4,FALSE)="S", "", VLOOKUP(A405,Calendar!$A$3:$G$368,4,FALSE))))</f>
        <v>T</v>
      </c>
      <c r="C405" s="35">
        <f>IF($B$45=3,IF(B405="","",VLOOKUP(A405,Calendar!$A$3:$G$368,5,FALSE)),IF(B405="","",VLOOKUP(A405,Calendar!$A$3:$G$368,2,FALSE)))</f>
        <v>43200</v>
      </c>
      <c r="D405" s="107"/>
      <c r="E405" s="107"/>
      <c r="F405" s="108"/>
      <c r="G405" s="109"/>
      <c r="H405" s="107"/>
      <c r="I405" s="107"/>
      <c r="J405" s="108"/>
      <c r="K405" s="145"/>
      <c r="L405" s="145"/>
      <c r="M405" s="146"/>
      <c r="N405" s="110"/>
      <c r="O405" s="65">
        <f t="shared" si="64"/>
        <v>0</v>
      </c>
      <c r="P405" s="143">
        <f t="shared" si="65"/>
        <v>0</v>
      </c>
      <c r="Q405" s="65">
        <f t="shared" si="62"/>
        <v>0</v>
      </c>
      <c r="R405" s="120" t="str">
        <f>IF(G405="","",IF(COUNT(SEARCH({"Inservice","Prof","PD"},G405)),TRUE,FALSE))</f>
        <v/>
      </c>
      <c r="S405" s="120" t="str">
        <f>IF(G405="","",IF(COUNT(SEARCH({"Parent","Conference","PT"},G405)),TRUE,FALSE))</f>
        <v/>
      </c>
      <c r="T405" s="72">
        <f t="shared" si="63"/>
        <v>0</v>
      </c>
      <c r="U405" s="72" t="str">
        <f>IF(OR(G405="Last Attendance Day for Seniors",U404="x"),x,"")</f>
        <v/>
      </c>
    </row>
    <row r="406" spans="1:21" ht="15.75" customHeight="1" x14ac:dyDescent="0.15">
      <c r="A406" s="4">
        <v>411</v>
      </c>
      <c r="B406" s="8" t="str">
        <f>IF(ISNA(IF($B$45=3,IF(VLOOKUP(A406,Calendar!$A$3:$G$368,7,FALSE)="S", "", VLOOKUP(A406,Calendar!$A$3:$G$368,7,FALSE)),IF(VLOOKUP(A406,Calendar!$A$3:$G$368,4,FALSE)="S", "", VLOOKUP(A406,Calendar!$A$3:$G$368,4,FALSE)))),"",IF($B$45=3,IF(VLOOKUP(A406,Calendar!$A$3:$G$368,7,FALSE)="S", "", VLOOKUP(A406,Calendar!$A$3:$G$368,7,FALSE)),IF(VLOOKUP(A406,Calendar!$A$3:$G$368,4,FALSE)="S", "", VLOOKUP(A406,Calendar!$A$3:$G$368,4,FALSE))))</f>
        <v>W</v>
      </c>
      <c r="C406" s="35">
        <f>IF($B$45=3,IF(B406="","",VLOOKUP(A406,Calendar!$A$3:$G$368,5,FALSE)),IF(B406="","",VLOOKUP(A406,Calendar!$A$3:$G$368,2,FALSE)))</f>
        <v>43201</v>
      </c>
      <c r="D406" s="107"/>
      <c r="E406" s="107"/>
      <c r="F406" s="108"/>
      <c r="G406" s="109"/>
      <c r="H406" s="112"/>
      <c r="I406" s="107"/>
      <c r="J406" s="108"/>
      <c r="K406" s="145"/>
      <c r="L406" s="145"/>
      <c r="M406" s="146"/>
      <c r="N406" s="110"/>
      <c r="O406" s="65">
        <f t="shared" si="64"/>
        <v>0</v>
      </c>
      <c r="P406" s="143">
        <f t="shared" si="65"/>
        <v>0</v>
      </c>
      <c r="Q406" s="65">
        <f t="shared" si="62"/>
        <v>0</v>
      </c>
      <c r="R406" s="120" t="str">
        <f>IF(G406="","",IF(COUNT(SEARCH({"Inservice","Prof","PD"},G406)),TRUE,FALSE))</f>
        <v/>
      </c>
      <c r="S406" s="120" t="str">
        <f>IF(G406="","",IF(COUNT(SEARCH({"Parent","Conference","PT"},G406)),TRUE,FALSE))</f>
        <v/>
      </c>
      <c r="T406" s="72">
        <f t="shared" si="63"/>
        <v>0</v>
      </c>
      <c r="U406" s="72" t="str">
        <f>IF(OR(G406="Last Attendance Day for Seniors",U405="x"),x,"")</f>
        <v/>
      </c>
    </row>
    <row r="407" spans="1:21" ht="15.75" customHeight="1" x14ac:dyDescent="0.15">
      <c r="A407" s="4">
        <v>412</v>
      </c>
      <c r="B407" s="8" t="str">
        <f>IF(ISNA(IF($B$45=3,IF(VLOOKUP(A407,Calendar!$A$3:$G$368,7,FALSE)="S", "", VLOOKUP(A407,Calendar!$A$3:$G$368,7,FALSE)),IF(VLOOKUP(A407,Calendar!$A$3:$G$368,4,FALSE)="S", "", VLOOKUP(A407,Calendar!$A$3:$G$368,4,FALSE)))),"",IF($B$45=3,IF(VLOOKUP(A407,Calendar!$A$3:$G$368,7,FALSE)="S", "", VLOOKUP(A407,Calendar!$A$3:$G$368,7,FALSE)),IF(VLOOKUP(A407,Calendar!$A$3:$G$368,4,FALSE)="S", "", VLOOKUP(A407,Calendar!$A$3:$G$368,4,FALSE))))</f>
        <v>R</v>
      </c>
      <c r="C407" s="35">
        <f>IF($B$45=3,IF(B407="","",VLOOKUP(A407,Calendar!$A$3:$G$368,5,FALSE)),IF(B407="","",VLOOKUP(A407,Calendar!$A$3:$G$368,2,FALSE)))</f>
        <v>43202</v>
      </c>
      <c r="D407" s="107"/>
      <c r="E407" s="107"/>
      <c r="F407" s="108"/>
      <c r="G407" s="109"/>
      <c r="H407" s="112"/>
      <c r="I407" s="107"/>
      <c r="J407" s="108"/>
      <c r="K407" s="145"/>
      <c r="L407" s="145"/>
      <c r="M407" s="146"/>
      <c r="N407" s="110"/>
      <c r="O407" s="65">
        <f t="shared" si="64"/>
        <v>0</v>
      </c>
      <c r="P407" s="143">
        <f t="shared" si="65"/>
        <v>0</v>
      </c>
      <c r="Q407" s="65">
        <f t="shared" si="62"/>
        <v>0</v>
      </c>
      <c r="R407" s="120" t="str">
        <f>IF(G407="","",IF(COUNT(SEARCH({"Inservice","Prof","PD"},G407)),TRUE,FALSE))</f>
        <v/>
      </c>
      <c r="S407" s="120" t="str">
        <f>IF(G407="","",IF(COUNT(SEARCH({"Parent","Conference","PT"},G407)),TRUE,FALSE))</f>
        <v/>
      </c>
      <c r="T407" s="72">
        <f t="shared" si="63"/>
        <v>0</v>
      </c>
      <c r="U407" s="72" t="str">
        <f>IF(OR(G407="Last Attendance Day for Seniors",U406="x"),x,"")</f>
        <v/>
      </c>
    </row>
    <row r="408" spans="1:21" ht="15.75" customHeight="1" x14ac:dyDescent="0.15">
      <c r="A408" s="4">
        <v>413</v>
      </c>
      <c r="B408" s="8" t="str">
        <f>IF(ISNA(IF($B$45=3,IF(VLOOKUP(A408,Calendar!$A$3:$G$368,7,FALSE)="S", "", VLOOKUP(A408,Calendar!$A$3:$G$368,7,FALSE)),IF(VLOOKUP(A408,Calendar!$A$3:$G$368,4,FALSE)="S", "", VLOOKUP(A408,Calendar!$A$3:$G$368,4,FALSE)))),"",IF($B$45=3,IF(VLOOKUP(A408,Calendar!$A$3:$G$368,7,FALSE)="S", "", VLOOKUP(A408,Calendar!$A$3:$G$368,7,FALSE)),IF(VLOOKUP(A408,Calendar!$A$3:$G$368,4,FALSE)="S", "", VLOOKUP(A408,Calendar!$A$3:$G$368,4,FALSE))))</f>
        <v>F</v>
      </c>
      <c r="C408" s="35">
        <f>IF($B$45=3,IF(B408="","",VLOOKUP(A408,Calendar!$A$3:$G$368,5,FALSE)),IF(B408="","",VLOOKUP(A408,Calendar!$A$3:$G$368,2,FALSE)))</f>
        <v>43203</v>
      </c>
      <c r="D408" s="107"/>
      <c r="E408" s="107"/>
      <c r="F408" s="108"/>
      <c r="G408" s="109"/>
      <c r="H408" s="112"/>
      <c r="I408" s="107"/>
      <c r="J408" s="108"/>
      <c r="K408" s="145"/>
      <c r="L408" s="145"/>
      <c r="M408" s="146"/>
      <c r="N408" s="110"/>
      <c r="O408" s="65">
        <f t="shared" si="64"/>
        <v>0</v>
      </c>
      <c r="P408" s="143">
        <f t="shared" si="65"/>
        <v>0</v>
      </c>
      <c r="Q408" s="65">
        <f t="shared" si="62"/>
        <v>0</v>
      </c>
      <c r="R408" s="120" t="str">
        <f>IF(G408="","",IF(COUNT(SEARCH({"Inservice","Prof","PD"},G408)),TRUE,FALSE))</f>
        <v/>
      </c>
      <c r="S408" s="120" t="str">
        <f>IF(G408="","",IF(COUNT(SEARCH({"Parent","Conference","PT"},G408)),TRUE,FALSE))</f>
        <v/>
      </c>
      <c r="T408" s="72">
        <f t="shared" si="63"/>
        <v>0</v>
      </c>
      <c r="U408" s="72" t="str">
        <f>IF(OR(G408="Last Attendance Day for Seniors",U407="x"),x,"")</f>
        <v/>
      </c>
    </row>
    <row r="409" spans="1:21" ht="15.75" customHeight="1" x14ac:dyDescent="0.15">
      <c r="A409" s="4">
        <v>414</v>
      </c>
      <c r="B409" s="8" t="str">
        <f>IF(ISNA(IF($B$45=3,IF(VLOOKUP(A409,Calendar!$A$3:$G$368,7,FALSE)="S", "", VLOOKUP(A409,Calendar!$A$3:$G$368,7,FALSE)),IF(VLOOKUP(A409,Calendar!$A$3:$G$368,4,FALSE)="S", "", VLOOKUP(A409,Calendar!$A$3:$G$368,4,FALSE)))),"",IF($B$45=3,IF(VLOOKUP(A409,Calendar!$A$3:$G$368,7,FALSE)="S", "", VLOOKUP(A409,Calendar!$A$3:$G$368,7,FALSE)),IF(VLOOKUP(A409,Calendar!$A$3:$G$368,4,FALSE)="S", "", VLOOKUP(A409,Calendar!$A$3:$G$368,4,FALSE))))</f>
        <v/>
      </c>
      <c r="C409" s="35" t="str">
        <f>IF($B$45=3,IF(B409="","",VLOOKUP(A409,Calendar!$A$3:$G$368,5,FALSE)),IF(B409="","",VLOOKUP(A409,Calendar!$A$3:$G$368,2,FALSE)))</f>
        <v/>
      </c>
      <c r="D409" s="107"/>
      <c r="E409" s="107"/>
      <c r="F409" s="108"/>
      <c r="G409" s="109"/>
      <c r="H409" s="112"/>
      <c r="I409" s="107"/>
      <c r="J409" s="108"/>
      <c r="K409" s="145"/>
      <c r="L409" s="145"/>
      <c r="M409" s="146"/>
      <c r="N409" s="110"/>
      <c r="O409" s="65">
        <f t="shared" si="64"/>
        <v>0</v>
      </c>
      <c r="P409" s="143">
        <f t="shared" si="65"/>
        <v>0</v>
      </c>
      <c r="Q409" s="65">
        <f t="shared" si="62"/>
        <v>0</v>
      </c>
      <c r="R409" s="120" t="str">
        <f>IF(G409="","",IF(COUNT(SEARCH({"Inservice","Prof","PD"},G409)),TRUE,FALSE))</f>
        <v/>
      </c>
      <c r="S409" s="120" t="str">
        <f>IF(G409="","",IF(COUNT(SEARCH({"Parent","Conference","PT"},G409)),TRUE,FALSE))</f>
        <v/>
      </c>
      <c r="T409" s="72">
        <f t="shared" si="63"/>
        <v>0</v>
      </c>
      <c r="U409" s="72" t="str">
        <f>IF(OR(G409="Last Attendance Day for Seniors",U408="x"),x,"")</f>
        <v/>
      </c>
    </row>
    <row r="410" spans="1:21" ht="15.75" customHeight="1" x14ac:dyDescent="0.15">
      <c r="A410" s="4">
        <v>415</v>
      </c>
      <c r="B410" s="8" t="str">
        <f>IF(ISNA(IF($B$45=3,IF(VLOOKUP(A410,Calendar!$A$3:$G$368,7,FALSE)="S", "", VLOOKUP(A410,Calendar!$A$3:$G$368,7,FALSE)),IF(VLOOKUP(A410,Calendar!$A$3:$G$368,4,FALSE)="S", "", VLOOKUP(A410,Calendar!$A$3:$G$368,4,FALSE)))),"",IF($B$45=3,IF(VLOOKUP(A410,Calendar!$A$3:$G$368,7,FALSE)="S", "", VLOOKUP(A410,Calendar!$A$3:$G$368,7,FALSE)),IF(VLOOKUP(A410,Calendar!$A$3:$G$368,4,FALSE)="S", "", VLOOKUP(A410,Calendar!$A$3:$G$368,4,FALSE))))</f>
        <v/>
      </c>
      <c r="C410" s="35" t="str">
        <f>IF($B$45=3,IF(B410="","",VLOOKUP(A410,Calendar!$A$3:$G$368,5,FALSE)),IF(B410="","",VLOOKUP(A410,Calendar!$A$3:$G$368,2,FALSE)))</f>
        <v/>
      </c>
      <c r="D410" s="107"/>
      <c r="E410" s="107"/>
      <c r="F410" s="108"/>
      <c r="G410" s="109"/>
      <c r="H410" s="112"/>
      <c r="I410" s="107"/>
      <c r="J410" s="108"/>
      <c r="K410" s="145"/>
      <c r="L410" s="145"/>
      <c r="M410" s="146"/>
      <c r="N410" s="110"/>
      <c r="O410" s="65">
        <f t="shared" si="64"/>
        <v>0</v>
      </c>
      <c r="P410" s="143">
        <f t="shared" si="65"/>
        <v>0</v>
      </c>
      <c r="Q410" s="65">
        <f t="shared" si="62"/>
        <v>0</v>
      </c>
      <c r="R410" s="120" t="str">
        <f>IF(G410="","",IF(COUNT(SEARCH({"Inservice","Prof","PD"},G410)),TRUE,FALSE))</f>
        <v/>
      </c>
      <c r="S410" s="120" t="str">
        <f>IF(G410="","",IF(COUNT(SEARCH({"Parent","Conference","PT"},G410)),TRUE,FALSE))</f>
        <v/>
      </c>
      <c r="T410" s="72">
        <f t="shared" si="63"/>
        <v>0</v>
      </c>
      <c r="U410" s="72" t="str">
        <f>IF(OR(G410="Last Attendance Day for Seniors",U409="x"),x,"")</f>
        <v/>
      </c>
    </row>
    <row r="411" spans="1:21" ht="15.75" customHeight="1" x14ac:dyDescent="0.15">
      <c r="A411" s="4">
        <v>416</v>
      </c>
      <c r="B411" s="8" t="str">
        <f>IF(ISNA(IF($B$45=3,IF(VLOOKUP(A411,Calendar!$A$3:$G$368,7,FALSE)="S", "", VLOOKUP(A411,Calendar!$A$3:$G$368,7,FALSE)),IF(VLOOKUP(A411,Calendar!$A$3:$G$368,4,FALSE)="S", "", VLOOKUP(A411,Calendar!$A$3:$G$368,4,FALSE)))),"",IF($B$45=3,IF(VLOOKUP(A411,Calendar!$A$3:$G$368,7,FALSE)="S", "", VLOOKUP(A411,Calendar!$A$3:$G$368,7,FALSE)),IF(VLOOKUP(A411,Calendar!$A$3:$G$368,4,FALSE)="S", "", VLOOKUP(A411,Calendar!$A$3:$G$368,4,FALSE))))</f>
        <v>M</v>
      </c>
      <c r="C411" s="35">
        <f>IF($B$45=3,IF(B411="","",VLOOKUP(A411,Calendar!$A$3:$G$368,5,FALSE)),IF(B411="","",VLOOKUP(A411,Calendar!$A$3:$G$368,2,FALSE)))</f>
        <v>43206</v>
      </c>
      <c r="D411" s="107"/>
      <c r="E411" s="107"/>
      <c r="F411" s="108"/>
      <c r="G411" s="109"/>
      <c r="H411" s="112"/>
      <c r="I411" s="107"/>
      <c r="J411" s="108"/>
      <c r="K411" s="145"/>
      <c r="L411" s="145"/>
      <c r="M411" s="146"/>
      <c r="N411" s="110"/>
      <c r="O411" s="65">
        <f t="shared" si="64"/>
        <v>0</v>
      </c>
      <c r="P411" s="143">
        <f t="shared" si="65"/>
        <v>0</v>
      </c>
      <c r="Q411" s="65">
        <f t="shared" si="62"/>
        <v>0</v>
      </c>
      <c r="R411" s="120" t="str">
        <f>IF(G411="","",IF(COUNT(SEARCH({"Inservice","Prof","PD"},G411)),TRUE,FALSE))</f>
        <v/>
      </c>
      <c r="S411" s="120" t="str">
        <f>IF(G411="","",IF(COUNT(SEARCH({"Parent","Conference","PT"},G411)),TRUE,FALSE))</f>
        <v/>
      </c>
      <c r="T411" s="72">
        <f t="shared" si="63"/>
        <v>0</v>
      </c>
      <c r="U411" s="72" t="str">
        <f>IF(OR(G411="Last Attendance Day for Seniors",U410="x"),x,"")</f>
        <v/>
      </c>
    </row>
    <row r="412" spans="1:21" ht="15.75" customHeight="1" x14ac:dyDescent="0.15">
      <c r="A412" s="4">
        <v>417</v>
      </c>
      <c r="B412" s="8" t="str">
        <f>IF(ISNA(IF($B$45=3,IF(VLOOKUP(A412,Calendar!$A$3:$G$368,7,FALSE)="S", "", VLOOKUP(A412,Calendar!$A$3:$G$368,7,FALSE)),IF(VLOOKUP(A412,Calendar!$A$3:$G$368,4,FALSE)="S", "", VLOOKUP(A412,Calendar!$A$3:$G$368,4,FALSE)))),"",IF($B$45=3,IF(VLOOKUP(A412,Calendar!$A$3:$G$368,7,FALSE)="S", "", VLOOKUP(A412,Calendar!$A$3:$G$368,7,FALSE)),IF(VLOOKUP(A412,Calendar!$A$3:$G$368,4,FALSE)="S", "", VLOOKUP(A412,Calendar!$A$3:$G$368,4,FALSE))))</f>
        <v>T</v>
      </c>
      <c r="C412" s="35">
        <f>IF($B$45=3,IF(B412="","",VLOOKUP(A412,Calendar!$A$3:$G$368,5,FALSE)),IF(B412="","",VLOOKUP(A412,Calendar!$A$3:$G$368,2,FALSE)))</f>
        <v>43207</v>
      </c>
      <c r="D412" s="107"/>
      <c r="E412" s="107"/>
      <c r="F412" s="108"/>
      <c r="G412" s="109"/>
      <c r="H412" s="112"/>
      <c r="I412" s="107"/>
      <c r="J412" s="108"/>
      <c r="K412" s="145"/>
      <c r="L412" s="145"/>
      <c r="M412" s="146"/>
      <c r="N412" s="110"/>
      <c r="O412" s="65">
        <f t="shared" si="64"/>
        <v>0</v>
      </c>
      <c r="P412" s="143">
        <f t="shared" si="65"/>
        <v>0</v>
      </c>
      <c r="Q412" s="65">
        <f t="shared" si="62"/>
        <v>0</v>
      </c>
      <c r="R412" s="120" t="str">
        <f>IF(G412="","",IF(COUNT(SEARCH({"Inservice","Prof","PD"},G412)),TRUE,FALSE))</f>
        <v/>
      </c>
      <c r="S412" s="120" t="str">
        <f>IF(G412="","",IF(COUNT(SEARCH({"Parent","Conference","PT"},G412)),TRUE,FALSE))</f>
        <v/>
      </c>
      <c r="T412" s="72">
        <f t="shared" si="63"/>
        <v>0</v>
      </c>
      <c r="U412" s="72" t="str">
        <f>IF(OR(G412="Last Attendance Day for Seniors",U411="x"),x,"")</f>
        <v/>
      </c>
    </row>
    <row r="413" spans="1:21" ht="15.75" customHeight="1" x14ac:dyDescent="0.15">
      <c r="A413" s="4">
        <v>418</v>
      </c>
      <c r="B413" s="8" t="str">
        <f>IF(ISNA(IF($B$45=3,IF(VLOOKUP(A413,Calendar!$A$3:$G$368,7,FALSE)="S", "", VLOOKUP(A413,Calendar!$A$3:$G$368,7,FALSE)),IF(VLOOKUP(A413,Calendar!$A$3:$G$368,4,FALSE)="S", "", VLOOKUP(A413,Calendar!$A$3:$G$368,4,FALSE)))),"",IF($B$45=3,IF(VLOOKUP(A413,Calendar!$A$3:$G$368,7,FALSE)="S", "", VLOOKUP(A413,Calendar!$A$3:$G$368,7,FALSE)),IF(VLOOKUP(A413,Calendar!$A$3:$G$368,4,FALSE)="S", "", VLOOKUP(A413,Calendar!$A$3:$G$368,4,FALSE))))</f>
        <v>W</v>
      </c>
      <c r="C413" s="35">
        <f>IF($B$45=3,IF(B413="","",VLOOKUP(A413,Calendar!$A$3:$G$368,5,FALSE)),IF(B413="","",VLOOKUP(A413,Calendar!$A$3:$G$368,2,FALSE)))</f>
        <v>43208</v>
      </c>
      <c r="D413" s="107"/>
      <c r="E413" s="107"/>
      <c r="F413" s="108"/>
      <c r="G413" s="109"/>
      <c r="H413" s="112"/>
      <c r="I413" s="107"/>
      <c r="J413" s="108"/>
      <c r="K413" s="145"/>
      <c r="L413" s="145"/>
      <c r="M413" s="146"/>
      <c r="N413" s="110"/>
      <c r="O413" s="65">
        <f t="shared" si="64"/>
        <v>0</v>
      </c>
      <c r="P413" s="143">
        <f t="shared" si="65"/>
        <v>0</v>
      </c>
      <c r="Q413" s="65">
        <f t="shared" si="62"/>
        <v>0</v>
      </c>
      <c r="R413" s="120" t="str">
        <f>IF(G413="","",IF(COUNT(SEARCH({"Inservice","Prof","PD"},G413)),TRUE,FALSE))</f>
        <v/>
      </c>
      <c r="S413" s="120" t="str">
        <f>IF(G413="","",IF(COUNT(SEARCH({"Parent","Conference","PT"},G413)),TRUE,FALSE))</f>
        <v/>
      </c>
      <c r="T413" s="72">
        <f t="shared" si="63"/>
        <v>0</v>
      </c>
      <c r="U413" s="72" t="str">
        <f>IF(OR(G413="Last Attendance Day for Seniors",U412="x"),x,"")</f>
        <v/>
      </c>
    </row>
    <row r="414" spans="1:21" ht="15.75" customHeight="1" x14ac:dyDescent="0.15">
      <c r="A414" s="4">
        <v>419</v>
      </c>
      <c r="B414" s="8" t="str">
        <f>IF(ISNA(IF($B$45=3,IF(VLOOKUP(A414,Calendar!$A$3:$G$368,7,FALSE)="S", "", VLOOKUP(A414,Calendar!$A$3:$G$368,7,FALSE)),IF(VLOOKUP(A414,Calendar!$A$3:$G$368,4,FALSE)="S", "", VLOOKUP(A414,Calendar!$A$3:$G$368,4,FALSE)))),"",IF($B$45=3,IF(VLOOKUP(A414,Calendar!$A$3:$G$368,7,FALSE)="S", "", VLOOKUP(A414,Calendar!$A$3:$G$368,7,FALSE)),IF(VLOOKUP(A414,Calendar!$A$3:$G$368,4,FALSE)="S", "", VLOOKUP(A414,Calendar!$A$3:$G$368,4,FALSE))))</f>
        <v>R</v>
      </c>
      <c r="C414" s="35">
        <f>IF($B$45=3,IF(B414="","",VLOOKUP(A414,Calendar!$A$3:$G$368,5,FALSE)),IF(B414="","",VLOOKUP(A414,Calendar!$A$3:$G$368,2,FALSE)))</f>
        <v>43209</v>
      </c>
      <c r="D414" s="107"/>
      <c r="E414" s="107"/>
      <c r="F414" s="108"/>
      <c r="G414" s="109"/>
      <c r="H414" s="112"/>
      <c r="I414" s="107"/>
      <c r="J414" s="108"/>
      <c r="K414" s="145"/>
      <c r="L414" s="145"/>
      <c r="M414" s="146"/>
      <c r="N414" s="110"/>
      <c r="O414" s="65">
        <f t="shared" si="64"/>
        <v>0</v>
      </c>
      <c r="P414" s="143">
        <f t="shared" si="65"/>
        <v>0</v>
      </c>
      <c r="Q414" s="65">
        <f t="shared" si="62"/>
        <v>0</v>
      </c>
      <c r="R414" s="120" t="str">
        <f>IF(G414="","",IF(COUNT(SEARCH({"Inservice","Prof","PD"},G414)),TRUE,FALSE))</f>
        <v/>
      </c>
      <c r="S414" s="120" t="str">
        <f>IF(G414="","",IF(COUNT(SEARCH({"Parent","Conference","PT"},G414)),TRUE,FALSE))</f>
        <v/>
      </c>
      <c r="T414" s="72">
        <f t="shared" si="63"/>
        <v>0</v>
      </c>
      <c r="U414" s="72" t="str">
        <f>IF(OR(G414="Last Attendance Day for Seniors",U413="x"),x,"")</f>
        <v/>
      </c>
    </row>
    <row r="415" spans="1:21" ht="15.75" customHeight="1" x14ac:dyDescent="0.15">
      <c r="A415" s="4">
        <v>420</v>
      </c>
      <c r="B415" s="8" t="str">
        <f>IF(ISNA(IF($B$45=3,IF(VLOOKUP(A415,Calendar!$A$3:$G$368,7,FALSE)="S", "", VLOOKUP(A415,Calendar!$A$3:$G$368,7,FALSE)),IF(VLOOKUP(A415,Calendar!$A$3:$G$368,4,FALSE)="S", "", VLOOKUP(A415,Calendar!$A$3:$G$368,4,FALSE)))),"",IF($B$45=3,IF(VLOOKUP(A415,Calendar!$A$3:$G$368,7,FALSE)="S", "", VLOOKUP(A415,Calendar!$A$3:$G$368,7,FALSE)),IF(VLOOKUP(A415,Calendar!$A$3:$G$368,4,FALSE)="S", "", VLOOKUP(A415,Calendar!$A$3:$G$368,4,FALSE))))</f>
        <v>F</v>
      </c>
      <c r="C415" s="35">
        <f>IF($B$45=3,IF(B415="","",VLOOKUP(A415,Calendar!$A$3:$G$368,5,FALSE)),IF(B415="","",VLOOKUP(A415,Calendar!$A$3:$G$368,2,FALSE)))</f>
        <v>43210</v>
      </c>
      <c r="D415" s="107"/>
      <c r="E415" s="107"/>
      <c r="F415" s="108"/>
      <c r="G415" s="109"/>
      <c r="H415" s="112"/>
      <c r="I415" s="107"/>
      <c r="J415" s="108"/>
      <c r="K415" s="145"/>
      <c r="L415" s="145"/>
      <c r="M415" s="146"/>
      <c r="N415" s="110"/>
      <c r="O415" s="65">
        <f t="shared" si="64"/>
        <v>0</v>
      </c>
      <c r="P415" s="143">
        <f t="shared" si="65"/>
        <v>0</v>
      </c>
      <c r="Q415" s="65">
        <f t="shared" si="62"/>
        <v>0</v>
      </c>
      <c r="R415" s="120" t="str">
        <f>IF(G415="","",IF(COUNT(SEARCH({"Inservice","Prof","PD"},G415)),TRUE,FALSE))</f>
        <v/>
      </c>
      <c r="S415" s="120" t="str">
        <f>IF(G415="","",IF(COUNT(SEARCH({"Parent","Conference","PT"},G415)),TRUE,FALSE))</f>
        <v/>
      </c>
      <c r="T415" s="72">
        <f t="shared" si="63"/>
        <v>0</v>
      </c>
      <c r="U415" s="72" t="str">
        <f>IF(OR(G415="Last Attendance Day for Seniors",U414="x"),x,"")</f>
        <v/>
      </c>
    </row>
    <row r="416" spans="1:21" ht="15.75" customHeight="1" x14ac:dyDescent="0.15">
      <c r="A416" s="4">
        <v>421</v>
      </c>
      <c r="B416" s="8" t="str">
        <f>IF(ISNA(IF($B$45=3,IF(VLOOKUP(A416,Calendar!$A$3:$G$368,7,FALSE)="S", "", VLOOKUP(A416,Calendar!$A$3:$G$368,7,FALSE)),IF(VLOOKUP(A416,Calendar!$A$3:$G$368,4,FALSE)="S", "", VLOOKUP(A416,Calendar!$A$3:$G$368,4,FALSE)))),"",IF($B$45=3,IF(VLOOKUP(A416,Calendar!$A$3:$G$368,7,FALSE)="S", "", VLOOKUP(A416,Calendar!$A$3:$G$368,7,FALSE)),IF(VLOOKUP(A416,Calendar!$A$3:$G$368,4,FALSE)="S", "", VLOOKUP(A416,Calendar!$A$3:$G$368,4,FALSE))))</f>
        <v/>
      </c>
      <c r="C416" s="35" t="str">
        <f>IF($B$45=3,IF(B416="","",VLOOKUP(A416,Calendar!$A$3:$G$368,5,FALSE)),IF(B416="","",VLOOKUP(A416,Calendar!$A$3:$G$368,2,FALSE)))</f>
        <v/>
      </c>
      <c r="D416" s="107"/>
      <c r="E416" s="107"/>
      <c r="F416" s="108"/>
      <c r="G416" s="109"/>
      <c r="H416" s="112"/>
      <c r="I416" s="107"/>
      <c r="J416" s="108"/>
      <c r="K416" s="145"/>
      <c r="L416" s="145"/>
      <c r="M416" s="146"/>
      <c r="N416" s="110"/>
      <c r="O416" s="65">
        <f t="shared" si="64"/>
        <v>0</v>
      </c>
      <c r="P416" s="143">
        <f t="shared" si="65"/>
        <v>0</v>
      </c>
      <c r="Q416" s="65">
        <f t="shared" si="62"/>
        <v>0</v>
      </c>
      <c r="R416" s="120" t="str">
        <f>IF(G416="","",IF(COUNT(SEARCH({"Inservice","Prof","PD"},G416)),TRUE,FALSE))</f>
        <v/>
      </c>
      <c r="S416" s="120" t="str">
        <f>IF(G416="","",IF(COUNT(SEARCH({"Parent","Conference","PT"},G416)),TRUE,FALSE))</f>
        <v/>
      </c>
      <c r="T416" s="72">
        <f t="shared" si="63"/>
        <v>0</v>
      </c>
      <c r="U416" s="72" t="str">
        <f>IF(OR(G416="Last Attendance Day for Seniors",U415="x"),x,"")</f>
        <v/>
      </c>
    </row>
    <row r="417" spans="1:21" ht="15.75" customHeight="1" x14ac:dyDescent="0.15">
      <c r="A417" s="4">
        <v>422</v>
      </c>
      <c r="B417" s="8" t="str">
        <f>IF(ISNA(IF($B$45=3,IF(VLOOKUP(A417,Calendar!$A$3:$G$368,7,FALSE)="S", "", VLOOKUP(A417,Calendar!$A$3:$G$368,7,FALSE)),IF(VLOOKUP(A417,Calendar!$A$3:$G$368,4,FALSE)="S", "", VLOOKUP(A417,Calendar!$A$3:$G$368,4,FALSE)))),"",IF($B$45=3,IF(VLOOKUP(A417,Calendar!$A$3:$G$368,7,FALSE)="S", "", VLOOKUP(A417,Calendar!$A$3:$G$368,7,FALSE)),IF(VLOOKUP(A417,Calendar!$A$3:$G$368,4,FALSE)="S", "", VLOOKUP(A417,Calendar!$A$3:$G$368,4,FALSE))))</f>
        <v/>
      </c>
      <c r="C417" s="35" t="str">
        <f>IF($B$45=3,IF(B417="","",VLOOKUP(A417,Calendar!$A$3:$G$368,5,FALSE)),IF(B417="","",VLOOKUP(A417,Calendar!$A$3:$G$368,2,FALSE)))</f>
        <v/>
      </c>
      <c r="D417" s="107"/>
      <c r="E417" s="107"/>
      <c r="F417" s="108"/>
      <c r="G417" s="109"/>
      <c r="H417" s="112"/>
      <c r="I417" s="107"/>
      <c r="J417" s="108"/>
      <c r="K417" s="147"/>
      <c r="L417" s="147"/>
      <c r="M417" s="148"/>
      <c r="N417" s="113"/>
      <c r="O417" s="65">
        <f t="shared" si="64"/>
        <v>0</v>
      </c>
      <c r="P417" s="143">
        <f t="shared" si="65"/>
        <v>0</v>
      </c>
      <c r="Q417" s="65">
        <f t="shared" si="62"/>
        <v>0</v>
      </c>
      <c r="R417" s="120" t="str">
        <f>IF(G417="","",IF(COUNT(SEARCH({"Inservice","Prof","PD"},G417)),TRUE,FALSE))</f>
        <v/>
      </c>
      <c r="S417" s="120" t="str">
        <f>IF(G417="","",IF(COUNT(SEARCH({"Parent","Conference","PT"},G417)),TRUE,FALSE))</f>
        <v/>
      </c>
      <c r="T417" s="72">
        <f t="shared" si="63"/>
        <v>0</v>
      </c>
      <c r="U417" s="72" t="str">
        <f>IF(OR(G417="Last Attendance Day for Seniors",U416="x"),x,"")</f>
        <v/>
      </c>
    </row>
    <row r="418" spans="1:21" ht="15.75" customHeight="1" x14ac:dyDescent="0.15">
      <c r="A418" s="4">
        <v>423</v>
      </c>
      <c r="B418" s="8" t="str">
        <f>IF(ISNA(IF($B$45=3,IF(VLOOKUP(A418,Calendar!$A$3:$G$368,7,FALSE)="S", "", VLOOKUP(A418,Calendar!$A$3:$G$368,7,FALSE)),IF(VLOOKUP(A418,Calendar!$A$3:$G$368,4,FALSE)="S", "", VLOOKUP(A418,Calendar!$A$3:$G$368,4,FALSE)))),"",IF($B$45=3,IF(VLOOKUP(A418,Calendar!$A$3:$G$368,7,FALSE)="S", "", VLOOKUP(A418,Calendar!$A$3:$G$368,7,FALSE)),IF(VLOOKUP(A418,Calendar!$A$3:$G$368,4,FALSE)="S", "", VLOOKUP(A418,Calendar!$A$3:$G$368,4,FALSE))))</f>
        <v>M</v>
      </c>
      <c r="C418" s="35">
        <f>IF($B$45=3,IF(B418="","",VLOOKUP(A418,Calendar!$A$3:$G$368,5,FALSE)),IF(B418="","",VLOOKUP(A418,Calendar!$A$3:$G$368,2,FALSE)))</f>
        <v>43213</v>
      </c>
      <c r="D418" s="107"/>
      <c r="E418" s="107"/>
      <c r="F418" s="108"/>
      <c r="G418" s="109"/>
      <c r="H418" s="112"/>
      <c r="I418" s="107"/>
      <c r="J418" s="108"/>
      <c r="K418" s="145"/>
      <c r="L418" s="145"/>
      <c r="M418" s="146"/>
      <c r="N418" s="110"/>
      <c r="O418" s="65">
        <f t="shared" si="64"/>
        <v>0</v>
      </c>
      <c r="P418" s="143">
        <f t="shared" si="65"/>
        <v>0</v>
      </c>
      <c r="Q418" s="65">
        <f t="shared" si="62"/>
        <v>0</v>
      </c>
      <c r="R418" s="120" t="str">
        <f>IF(G418="","",IF(COUNT(SEARCH({"Inservice","Prof","PD"},G418)),TRUE,FALSE))</f>
        <v/>
      </c>
      <c r="S418" s="120" t="str">
        <f>IF(G418="","",IF(COUNT(SEARCH({"Parent","Conference","PT"},G418)),TRUE,FALSE))</f>
        <v/>
      </c>
      <c r="T418" s="72">
        <f t="shared" si="63"/>
        <v>0</v>
      </c>
      <c r="U418" s="72" t="str">
        <f>IF(OR(G418="Last Attendance Day for Seniors",U417="x"),x,"")</f>
        <v/>
      </c>
    </row>
    <row r="419" spans="1:21" ht="15.75" customHeight="1" x14ac:dyDescent="0.15">
      <c r="A419" s="4">
        <v>424</v>
      </c>
      <c r="B419" s="8" t="str">
        <f>IF(ISNA(IF($B$45=3,IF(VLOOKUP(A419,Calendar!$A$3:$G$368,7,FALSE)="S", "", VLOOKUP(A419,Calendar!$A$3:$G$368,7,FALSE)),IF(VLOOKUP(A419,Calendar!$A$3:$G$368,4,FALSE)="S", "", VLOOKUP(A419,Calendar!$A$3:$G$368,4,FALSE)))),"",IF($B$45=3,IF(VLOOKUP(A419,Calendar!$A$3:$G$368,7,FALSE)="S", "", VLOOKUP(A419,Calendar!$A$3:$G$368,7,FALSE)),IF(VLOOKUP(A419,Calendar!$A$3:$G$368,4,FALSE)="S", "", VLOOKUP(A419,Calendar!$A$3:$G$368,4,FALSE))))</f>
        <v>T</v>
      </c>
      <c r="C419" s="35">
        <f>IF($B$45=3,IF(B419="","",VLOOKUP(A419,Calendar!$A$3:$G$368,5,FALSE)),IF(B419="","",VLOOKUP(A419,Calendar!$A$3:$G$368,2,FALSE)))</f>
        <v>43214</v>
      </c>
      <c r="D419" s="107"/>
      <c r="E419" s="107"/>
      <c r="F419" s="108"/>
      <c r="G419" s="109"/>
      <c r="H419" s="112"/>
      <c r="I419" s="107"/>
      <c r="J419" s="108"/>
      <c r="K419" s="145"/>
      <c r="L419" s="145"/>
      <c r="M419" s="146"/>
      <c r="N419" s="110"/>
      <c r="O419" s="65">
        <f t="shared" si="64"/>
        <v>0</v>
      </c>
      <c r="P419" s="143">
        <f t="shared" si="65"/>
        <v>0</v>
      </c>
      <c r="Q419" s="65">
        <f t="shared" si="62"/>
        <v>0</v>
      </c>
      <c r="R419" s="120" t="str">
        <f>IF(G419="","",IF(COUNT(SEARCH({"Inservice","Prof","PD"},G419)),TRUE,FALSE))</f>
        <v/>
      </c>
      <c r="S419" s="120" t="str">
        <f>IF(G419="","",IF(COUNT(SEARCH({"Parent","Conference","PT"},G419)),TRUE,FALSE))</f>
        <v/>
      </c>
      <c r="T419" s="72">
        <f t="shared" si="63"/>
        <v>0</v>
      </c>
      <c r="U419" s="72" t="str">
        <f>IF(OR(G419="Last Attendance Day for Seniors",U418="x"),x,"")</f>
        <v/>
      </c>
    </row>
    <row r="420" spans="1:21" ht="15.75" customHeight="1" x14ac:dyDescent="0.15">
      <c r="A420" s="4">
        <v>425</v>
      </c>
      <c r="B420" s="8" t="str">
        <f>IF(ISNA(IF($B$45=3,IF(VLOOKUP(A420,Calendar!$A$3:$G$368,7,FALSE)="S", "", VLOOKUP(A420,Calendar!$A$3:$G$368,7,FALSE)),IF(VLOOKUP(A420,Calendar!$A$3:$G$368,4,FALSE)="S", "", VLOOKUP(A420,Calendar!$A$3:$G$368,4,FALSE)))),"",IF($B$45=3,IF(VLOOKUP(A420,Calendar!$A$3:$G$368,7,FALSE)="S", "", VLOOKUP(A420,Calendar!$A$3:$G$368,7,FALSE)),IF(VLOOKUP(A420,Calendar!$A$3:$G$368,4,FALSE)="S", "", VLOOKUP(A420,Calendar!$A$3:$G$368,4,FALSE))))</f>
        <v>W</v>
      </c>
      <c r="C420" s="35">
        <f>IF($B$45=3,IF(B420="","",VLOOKUP(A420,Calendar!$A$3:$G$368,5,FALSE)),IF(B420="","",VLOOKUP(A420,Calendar!$A$3:$G$368,2,FALSE)))</f>
        <v>43215</v>
      </c>
      <c r="D420" s="107"/>
      <c r="E420" s="107"/>
      <c r="F420" s="108"/>
      <c r="G420" s="109"/>
      <c r="H420" s="112"/>
      <c r="I420" s="107"/>
      <c r="J420" s="108"/>
      <c r="K420" s="145"/>
      <c r="L420" s="145"/>
      <c r="M420" s="146"/>
      <c r="N420" s="110"/>
      <c r="O420" s="65">
        <f t="shared" si="64"/>
        <v>0</v>
      </c>
      <c r="P420" s="143">
        <f t="shared" si="65"/>
        <v>0</v>
      </c>
      <c r="Q420" s="65">
        <f t="shared" si="62"/>
        <v>0</v>
      </c>
      <c r="R420" s="120" t="str">
        <f>IF(G420="","",IF(COUNT(SEARCH({"Inservice","Prof","PD"},G420)),TRUE,FALSE))</f>
        <v/>
      </c>
      <c r="S420" s="120" t="str">
        <f>IF(G420="","",IF(COUNT(SEARCH({"Parent","Conference","PT"},G420)),TRUE,FALSE))</f>
        <v/>
      </c>
      <c r="T420" s="72">
        <f t="shared" si="63"/>
        <v>0</v>
      </c>
      <c r="U420" s="72" t="str">
        <f>IF(OR(G420="Last Attendance Day for Seniors",U419="x"),x,"")</f>
        <v/>
      </c>
    </row>
    <row r="421" spans="1:21" ht="15.75" customHeight="1" x14ac:dyDescent="0.15">
      <c r="A421" s="4">
        <v>426</v>
      </c>
      <c r="B421" s="8" t="str">
        <f>IF(ISNA(IF($B$45=3,IF(VLOOKUP(A421,Calendar!$A$3:$G$368,7,FALSE)="S", "", VLOOKUP(A421,Calendar!$A$3:$G$368,7,FALSE)),IF(VLOOKUP(A421,Calendar!$A$3:$G$368,4,FALSE)="S", "", VLOOKUP(A421,Calendar!$A$3:$G$368,4,FALSE)))),"",IF($B$45=3,IF(VLOOKUP(A421,Calendar!$A$3:$G$368,7,FALSE)="S", "", VLOOKUP(A421,Calendar!$A$3:$G$368,7,FALSE)),IF(VLOOKUP(A421,Calendar!$A$3:$G$368,4,FALSE)="S", "", VLOOKUP(A421,Calendar!$A$3:$G$368,4,FALSE))))</f>
        <v>R</v>
      </c>
      <c r="C421" s="35">
        <f>IF($B$45=3,IF(B421="","",VLOOKUP(A421,Calendar!$A$3:$G$368,5,FALSE)),IF(B421="","",VLOOKUP(A421,Calendar!$A$3:$G$368,2,FALSE)))</f>
        <v>43216</v>
      </c>
      <c r="D421" s="107"/>
      <c r="E421" s="107"/>
      <c r="F421" s="108"/>
      <c r="G421" s="109"/>
      <c r="H421" s="112"/>
      <c r="I421" s="107"/>
      <c r="J421" s="108"/>
      <c r="K421" s="145"/>
      <c r="L421" s="145"/>
      <c r="M421" s="146"/>
      <c r="N421" s="110"/>
      <c r="O421" s="65">
        <f t="shared" si="64"/>
        <v>0</v>
      </c>
      <c r="P421" s="143">
        <f t="shared" si="65"/>
        <v>0</v>
      </c>
      <c r="Q421" s="65">
        <f t="shared" si="62"/>
        <v>0</v>
      </c>
      <c r="R421" s="120" t="str">
        <f>IF(G421="","",IF(COUNT(SEARCH({"Inservice","Prof","PD"},G421)),TRUE,FALSE))</f>
        <v/>
      </c>
      <c r="S421" s="120" t="str">
        <f>IF(G421="","",IF(COUNT(SEARCH({"Parent","Conference","PT"},G421)),TRUE,FALSE))</f>
        <v/>
      </c>
      <c r="T421" s="72">
        <f t="shared" si="63"/>
        <v>0</v>
      </c>
      <c r="U421" s="72" t="str">
        <f>IF(OR(G421="Last Attendance Day for Seniors",U420="x"),x,"")</f>
        <v/>
      </c>
    </row>
    <row r="422" spans="1:21" ht="15.75" customHeight="1" x14ac:dyDescent="0.15">
      <c r="A422" s="4">
        <v>427</v>
      </c>
      <c r="B422" s="8" t="str">
        <f>IF(ISNA(IF($B$45=3,IF(VLOOKUP(A422,Calendar!$A$3:$G$368,7,FALSE)="S", "", VLOOKUP(A422,Calendar!$A$3:$G$368,7,FALSE)),IF(VLOOKUP(A422,Calendar!$A$3:$G$368,4,FALSE)="S", "", VLOOKUP(A422,Calendar!$A$3:$G$368,4,FALSE)))),"",IF($B$45=3,IF(VLOOKUP(A422,Calendar!$A$3:$G$368,7,FALSE)="S", "", VLOOKUP(A422,Calendar!$A$3:$G$368,7,FALSE)),IF(VLOOKUP(A422,Calendar!$A$3:$G$368,4,FALSE)="S", "", VLOOKUP(A422,Calendar!$A$3:$G$368,4,FALSE))))</f>
        <v>F</v>
      </c>
      <c r="C422" s="35">
        <f>IF($B$45=3,IF(B422="","",VLOOKUP(A422,Calendar!$A$3:$G$368,5,FALSE)),IF(B422="","",VLOOKUP(A422,Calendar!$A$3:$G$368,2,FALSE)))</f>
        <v>43217</v>
      </c>
      <c r="D422" s="107"/>
      <c r="E422" s="107"/>
      <c r="F422" s="108"/>
      <c r="G422" s="109"/>
      <c r="H422" s="112"/>
      <c r="I422" s="107"/>
      <c r="J422" s="108"/>
      <c r="K422" s="145"/>
      <c r="L422" s="145"/>
      <c r="M422" s="146"/>
      <c r="N422" s="110"/>
      <c r="O422" s="65">
        <f t="shared" si="64"/>
        <v>0</v>
      </c>
      <c r="P422" s="143">
        <f t="shared" si="65"/>
        <v>0</v>
      </c>
      <c r="Q422" s="65">
        <f t="shared" si="62"/>
        <v>0</v>
      </c>
      <c r="R422" s="120" t="str">
        <f>IF(G422="","",IF(COUNT(SEARCH({"Inservice","Prof","PD"},G422)),TRUE,FALSE))</f>
        <v/>
      </c>
      <c r="S422" s="120" t="str">
        <f>IF(G422="","",IF(COUNT(SEARCH({"Parent","Conference","PT"},G422)),TRUE,FALSE))</f>
        <v/>
      </c>
      <c r="T422" s="72">
        <f t="shared" si="63"/>
        <v>0</v>
      </c>
      <c r="U422" s="72" t="str">
        <f>IF(OR(G422="Last Attendance Day for Seniors",U421="x"),x,"")</f>
        <v/>
      </c>
    </row>
    <row r="423" spans="1:21" ht="15.75" customHeight="1" x14ac:dyDescent="0.15">
      <c r="A423" s="4">
        <v>428</v>
      </c>
      <c r="B423" s="8" t="str">
        <f>IF(ISNA(IF($B$45=3,IF(VLOOKUP(A423,Calendar!$A$3:$G$368,7,FALSE)="S", "", VLOOKUP(A423,Calendar!$A$3:$G$368,7,FALSE)),IF(VLOOKUP(A423,Calendar!$A$3:$G$368,4,FALSE)="S", "", VLOOKUP(A423,Calendar!$A$3:$G$368,4,FALSE)))),"",IF($B$45=3,IF(VLOOKUP(A423,Calendar!$A$3:$G$368,7,FALSE)="S", "", VLOOKUP(A423,Calendar!$A$3:$G$368,7,FALSE)),IF(VLOOKUP(A423,Calendar!$A$3:$G$368,4,FALSE)="S", "", VLOOKUP(A423,Calendar!$A$3:$G$368,4,FALSE))))</f>
        <v/>
      </c>
      <c r="C423" s="35" t="str">
        <f>IF($B$45=3,IF(B423="","",VLOOKUP(A423,Calendar!$A$3:$G$368,5,FALSE)),IF(B423="","",VLOOKUP(A423,Calendar!$A$3:$G$368,2,FALSE)))</f>
        <v/>
      </c>
      <c r="D423" s="107"/>
      <c r="E423" s="107"/>
      <c r="F423" s="108"/>
      <c r="G423" s="109"/>
      <c r="H423" s="112"/>
      <c r="I423" s="107"/>
      <c r="J423" s="108"/>
      <c r="K423" s="145"/>
      <c r="L423" s="145"/>
      <c r="M423" s="146"/>
      <c r="N423" s="110"/>
      <c r="O423" s="65">
        <f t="shared" si="64"/>
        <v>0</v>
      </c>
      <c r="P423" s="143">
        <f t="shared" si="65"/>
        <v>0</v>
      </c>
      <c r="Q423" s="65">
        <f t="shared" si="62"/>
        <v>0</v>
      </c>
      <c r="R423" s="120" t="str">
        <f>IF(G423="","",IF(COUNT(SEARCH({"Inservice","Prof","PD"},G423)),TRUE,FALSE))</f>
        <v/>
      </c>
      <c r="S423" s="120" t="str">
        <f>IF(G423="","",IF(COUNT(SEARCH({"Parent","Conference","PT"},G423)),TRUE,FALSE))</f>
        <v/>
      </c>
      <c r="T423" s="72">
        <f t="shared" si="63"/>
        <v>0</v>
      </c>
      <c r="U423" s="72" t="str">
        <f>IF(OR(G423="Last Attendance Day for Seniors",U422="x"),x,"")</f>
        <v/>
      </c>
    </row>
    <row r="424" spans="1:21" ht="15.75" customHeight="1" x14ac:dyDescent="0.15">
      <c r="A424" s="4">
        <v>429</v>
      </c>
      <c r="B424" s="8" t="str">
        <f>IF(ISNA(IF($B$45=3,IF(VLOOKUP(A424,Calendar!$A$3:$G$368,7,FALSE)="S", "", VLOOKUP(A424,Calendar!$A$3:$G$368,7,FALSE)),IF(VLOOKUP(A424,Calendar!$A$3:$G$368,4,FALSE)="S", "", VLOOKUP(A424,Calendar!$A$3:$G$368,4,FALSE)))),"",IF($B$45=3,IF(VLOOKUP(A424,Calendar!$A$3:$G$368,7,FALSE)="S", "", VLOOKUP(A424,Calendar!$A$3:$G$368,7,FALSE)),IF(VLOOKUP(A424,Calendar!$A$3:$G$368,4,FALSE)="S", "", VLOOKUP(A424,Calendar!$A$3:$G$368,4,FALSE))))</f>
        <v/>
      </c>
      <c r="C424" s="35" t="str">
        <f>IF($B$45=3,IF(B424="","",VLOOKUP(A424,Calendar!$A$3:$G$368,5,FALSE)),IF(B424="","",VLOOKUP(A424,Calendar!$A$3:$G$368,2,FALSE)))</f>
        <v/>
      </c>
      <c r="D424" s="107"/>
      <c r="E424" s="107"/>
      <c r="F424" s="108"/>
      <c r="G424" s="109"/>
      <c r="H424" s="112"/>
      <c r="I424" s="107"/>
      <c r="J424" s="108"/>
      <c r="K424" s="145"/>
      <c r="L424" s="145"/>
      <c r="M424" s="146"/>
      <c r="N424" s="110"/>
      <c r="O424" s="65">
        <f t="shared" si="64"/>
        <v>0</v>
      </c>
      <c r="P424" s="143">
        <f t="shared" si="65"/>
        <v>0</v>
      </c>
      <c r="Q424" s="65">
        <f t="shared" si="62"/>
        <v>0</v>
      </c>
      <c r="R424" s="120" t="str">
        <f>IF(G424="","",IF(COUNT(SEARCH({"Inservice","Prof","PD"},G424)),TRUE,FALSE))</f>
        <v/>
      </c>
      <c r="S424" s="120" t="str">
        <f>IF(G424="","",IF(COUNT(SEARCH({"Parent","Conference","PT"},G424)),TRUE,FALSE))</f>
        <v/>
      </c>
      <c r="T424" s="72">
        <f t="shared" si="63"/>
        <v>0</v>
      </c>
      <c r="U424" s="72" t="str">
        <f>IF(OR(G424="Last Attendance Day for Seniors",U423="x"),x,"")</f>
        <v/>
      </c>
    </row>
    <row r="425" spans="1:21" ht="15.75" customHeight="1" x14ac:dyDescent="0.15">
      <c r="A425" s="4">
        <v>430</v>
      </c>
      <c r="B425" s="8" t="str">
        <f>IF(ISNA(IF($B$45=3,IF(VLOOKUP(A425,Calendar!$A$3:$G$368,7,FALSE)="S", "", VLOOKUP(A425,Calendar!$A$3:$G$368,7,FALSE)),IF(VLOOKUP(A425,Calendar!$A$3:$G$368,4,FALSE)="S", "", VLOOKUP(A425,Calendar!$A$3:$G$368,4,FALSE)))),"",IF($B$45=3,IF(VLOOKUP(A425,Calendar!$A$3:$G$368,7,FALSE)="S", "", VLOOKUP(A425,Calendar!$A$3:$G$368,7,FALSE)),IF(VLOOKUP(A425,Calendar!$A$3:$G$368,4,FALSE)="S", "", VLOOKUP(A425,Calendar!$A$3:$G$368,4,FALSE))))</f>
        <v>M</v>
      </c>
      <c r="C425" s="35">
        <f>IF($B$45=3,IF(B425="","",VLOOKUP(A425,Calendar!$A$3:$G$368,5,FALSE)),IF(B425="","",VLOOKUP(A425,Calendar!$A$3:$G$368,2,FALSE)))</f>
        <v>43220</v>
      </c>
      <c r="D425" s="107"/>
      <c r="E425" s="107"/>
      <c r="F425" s="108"/>
      <c r="G425" s="109"/>
      <c r="H425" s="107"/>
      <c r="I425" s="107"/>
      <c r="J425" s="108"/>
      <c r="K425" s="145"/>
      <c r="L425" s="145"/>
      <c r="M425" s="146"/>
      <c r="N425" s="110"/>
      <c r="O425" s="65">
        <f t="shared" si="64"/>
        <v>0</v>
      </c>
      <c r="P425" s="143">
        <f t="shared" si="65"/>
        <v>0</v>
      </c>
      <c r="Q425" s="65">
        <f t="shared" si="62"/>
        <v>0</v>
      </c>
      <c r="R425" s="120" t="str">
        <f>IF(G425="","",IF(COUNT(SEARCH({"Inservice","Prof","PD"},G425)),TRUE,FALSE))</f>
        <v/>
      </c>
      <c r="S425" s="120" t="str">
        <f>IF(G425="","",IF(COUNT(SEARCH({"Parent","Conference","PT"},G425)),TRUE,FALSE))</f>
        <v/>
      </c>
      <c r="T425" s="72">
        <f t="shared" si="63"/>
        <v>0</v>
      </c>
      <c r="U425" s="72" t="str">
        <f>IF(OR(G425="Last Attendance Day for Seniors",U424="x"),x,"")</f>
        <v/>
      </c>
    </row>
    <row r="426" spans="1:21" ht="15.75" customHeight="1" x14ac:dyDescent="0.15">
      <c r="A426" s="4">
        <v>431</v>
      </c>
      <c r="B426" s="8" t="str">
        <f>IF(ISNA(IF($B$45=3,IF(VLOOKUP(A426,Calendar!$A$3:$G$368,7,FALSE)="S", "", VLOOKUP(A426,Calendar!$A$3:$G$368,7,FALSE)),IF(VLOOKUP(A426,Calendar!$A$3:$G$368,4,FALSE)="S", "", VLOOKUP(A426,Calendar!$A$3:$G$368,4,FALSE)))),"",IF($B$45=3,IF(VLOOKUP(A426,Calendar!$A$3:$G$368,7,FALSE)="S", "", VLOOKUP(A426,Calendar!$A$3:$G$368,7,FALSE)),IF(VLOOKUP(A426,Calendar!$A$3:$G$368,4,FALSE)="S", "", VLOOKUP(A426,Calendar!$A$3:$G$368,4,FALSE))))</f>
        <v/>
      </c>
      <c r="C426" s="35" t="str">
        <f>IF($B$45=3,IF(B426="","",VLOOKUP(A426,Calendar!$A$3:$G$368,5,FALSE)),IF(B426="","",VLOOKUP(A426,Calendar!$A$3:$G$368,2,FALSE)))</f>
        <v/>
      </c>
      <c r="D426" s="107"/>
      <c r="E426" s="107"/>
      <c r="F426" s="108"/>
      <c r="G426" s="109"/>
      <c r="H426" s="107"/>
      <c r="I426" s="107"/>
      <c r="J426" s="108"/>
      <c r="K426" s="145"/>
      <c r="L426" s="145"/>
      <c r="M426" s="146"/>
      <c r="N426" s="110"/>
      <c r="O426" s="65">
        <f t="shared" si="64"/>
        <v>0</v>
      </c>
      <c r="P426" s="143">
        <f t="shared" si="65"/>
        <v>0</v>
      </c>
      <c r="Q426" s="65">
        <f t="shared" si="62"/>
        <v>0</v>
      </c>
      <c r="R426" s="120" t="str">
        <f>IF(G426="","",IF(COUNT(SEARCH({"Inservice","Prof","PD"},G426)),TRUE,FALSE))</f>
        <v/>
      </c>
      <c r="S426" s="120" t="str">
        <f>IF(G426="","",IF(COUNT(SEARCH({"Parent","Conference","PT"},G426)),TRUE,FALSE))</f>
        <v/>
      </c>
      <c r="T426" s="72">
        <f t="shared" si="63"/>
        <v>0</v>
      </c>
      <c r="U426" s="72" t="str">
        <f>IF(OR(G426="Last Attendance Day for Seniors",U425="x"),x,"")</f>
        <v/>
      </c>
    </row>
    <row r="427" spans="1:21" ht="3" customHeight="1" x14ac:dyDescent="0.15">
      <c r="B427" s="24"/>
      <c r="C427" s="11"/>
      <c r="D427" s="12"/>
      <c r="E427" s="12"/>
      <c r="F427" s="13"/>
      <c r="G427" s="11"/>
      <c r="H427" s="12"/>
      <c r="I427" s="12"/>
      <c r="J427" s="12"/>
      <c r="K427" s="12"/>
      <c r="L427" s="12"/>
      <c r="M427" s="12"/>
      <c r="N427" s="13"/>
      <c r="O427" s="13"/>
      <c r="P427" s="13"/>
      <c r="Q427" s="11"/>
      <c r="R427" s="63"/>
      <c r="S427" s="63"/>
      <c r="T427" s="63"/>
      <c r="U427" s="63"/>
    </row>
    <row r="428" spans="1:21" ht="15.75" customHeight="1" x14ac:dyDescent="0.15">
      <c r="B428" s="25" t="s">
        <v>17</v>
      </c>
      <c r="C428" s="26"/>
      <c r="D428" s="27"/>
      <c r="E428" s="28">
        <f>COUNT(E396:E426)</f>
        <v>0</v>
      </c>
      <c r="F428" s="29"/>
      <c r="G428" s="30" t="s">
        <v>58</v>
      </c>
      <c r="H428" s="12"/>
      <c r="I428" s="12"/>
      <c r="J428" s="12"/>
      <c r="K428" s="12"/>
      <c r="L428" s="12"/>
      <c r="M428" s="12"/>
      <c r="N428" s="13"/>
      <c r="O428" s="66">
        <f>SUM(O396:O426)*0.5</f>
        <v>0</v>
      </c>
      <c r="P428" s="66">
        <f t="shared" ref="P428:Q428" si="66">SUM(P396:P426)</f>
        <v>0</v>
      </c>
      <c r="Q428" s="66">
        <f t="shared" si="66"/>
        <v>0</v>
      </c>
      <c r="R428" s="71"/>
      <c r="S428" s="71"/>
    </row>
    <row r="429" spans="1:21" ht="15.75" customHeight="1" x14ac:dyDescent="0.15">
      <c r="B429" s="31" t="s">
        <v>46</v>
      </c>
      <c r="C429" s="31"/>
      <c r="D429" s="32"/>
      <c r="E429" s="32"/>
      <c r="F429" s="73">
        <f>COUNTIF(T396:T426,1)</f>
        <v>0</v>
      </c>
      <c r="G429" s="79" t="s">
        <v>18</v>
      </c>
      <c r="H429" s="76"/>
      <c r="I429" s="76"/>
      <c r="J429" s="76"/>
      <c r="K429" s="76"/>
      <c r="L429" s="76"/>
      <c r="M429" s="76"/>
      <c r="N429" s="77">
        <f>SUM(N396:N426)</f>
        <v>0</v>
      </c>
      <c r="O429" s="77">
        <f>O428*1440/60</f>
        <v>0</v>
      </c>
      <c r="P429" s="77">
        <f t="shared" ref="P429" si="67">P428*1440/60</f>
        <v>0</v>
      </c>
      <c r="Q429" s="77">
        <f t="shared" ref="Q429" si="68">Q428*1440/60</f>
        <v>0</v>
      </c>
      <c r="R429" s="1"/>
      <c r="S429" s="1"/>
    </row>
    <row r="430" spans="1:21" ht="15.75" customHeight="1" x14ac:dyDescent="0.15">
      <c r="B430" s="8"/>
      <c r="C430" s="7"/>
      <c r="D430" s="14"/>
      <c r="E430" s="14"/>
      <c r="F430" s="15"/>
      <c r="G430" s="16"/>
      <c r="H430" s="14"/>
      <c r="I430" s="14"/>
      <c r="J430" s="14"/>
      <c r="K430" s="14"/>
      <c r="L430" s="14"/>
      <c r="M430" s="14"/>
      <c r="N430" s="15"/>
      <c r="O430" s="15"/>
      <c r="P430" s="15"/>
      <c r="Q430" s="7"/>
    </row>
    <row r="431" spans="1:21" ht="15.75" customHeight="1" x14ac:dyDescent="0.2">
      <c r="B431" s="157" t="s">
        <v>0</v>
      </c>
      <c r="C431" s="158"/>
      <c r="D431" s="158"/>
      <c r="E431" s="158"/>
      <c r="F431" s="158"/>
      <c r="G431" s="158"/>
      <c r="H431" s="158"/>
      <c r="I431" s="158"/>
      <c r="J431" s="158"/>
      <c r="K431" s="158"/>
      <c r="L431" s="158"/>
      <c r="M431" s="158"/>
      <c r="N431" s="158"/>
      <c r="O431" s="158"/>
      <c r="P431" s="158"/>
      <c r="Q431" s="158"/>
      <c r="R431" s="1"/>
      <c r="S431" s="1"/>
    </row>
    <row r="432" spans="1:21" ht="15.75" customHeight="1" x14ac:dyDescent="0.2">
      <c r="B432" s="157" t="str">
        <f>VLOOKUP(B45,Calendar!$O$11:$P$13,2,FALSE)</f>
        <v>Please Select</v>
      </c>
      <c r="C432" s="158"/>
      <c r="D432" s="158"/>
      <c r="E432" s="158"/>
      <c r="F432" s="158"/>
      <c r="G432" s="158"/>
      <c r="H432" s="158"/>
      <c r="I432" s="158"/>
      <c r="J432" s="158"/>
      <c r="K432" s="158"/>
      <c r="L432" s="158"/>
      <c r="M432" s="158"/>
      <c r="N432" s="158"/>
      <c r="O432" s="158"/>
      <c r="P432" s="158"/>
      <c r="Q432" s="158"/>
      <c r="R432" s="1"/>
      <c r="S432" s="1"/>
    </row>
    <row r="433" spans="1:21" ht="15.75" customHeight="1" x14ac:dyDescent="0.15">
      <c r="B433" s="1"/>
      <c r="C433" s="1"/>
      <c r="D433" s="2"/>
      <c r="E433" s="2"/>
      <c r="F433" s="3"/>
      <c r="G433" s="1"/>
      <c r="P433" s="3"/>
      <c r="Q433" s="1"/>
    </row>
    <row r="434" spans="1:21" ht="15.75" customHeight="1" x14ac:dyDescent="0.2">
      <c r="B434" s="19" t="s">
        <v>20</v>
      </c>
      <c r="D434" s="159" t="s">
        <v>28</v>
      </c>
      <c r="E434" s="160"/>
      <c r="N434" s="56" t="s">
        <v>66</v>
      </c>
      <c r="O434" s="161" t="str">
        <f>IF($O$47="","",$O$47)</f>
        <v/>
      </c>
      <c r="P434" s="162"/>
      <c r="Q434" s="162"/>
    </row>
    <row r="435" spans="1:21" ht="15.75" customHeight="1" x14ac:dyDescent="0.15">
      <c r="R435" s="22"/>
      <c r="S435" s="22"/>
    </row>
    <row r="436" spans="1:21" ht="23.25" x14ac:dyDescent="0.2">
      <c r="B436" s="58"/>
      <c r="C436" s="58"/>
      <c r="D436" s="152" t="s">
        <v>3</v>
      </c>
      <c r="E436" s="153"/>
      <c r="F436" s="59" t="s">
        <v>56</v>
      </c>
      <c r="G436" s="154" t="s">
        <v>53</v>
      </c>
      <c r="H436" s="155"/>
      <c r="I436" s="156"/>
      <c r="J436" s="131" t="s">
        <v>75</v>
      </c>
      <c r="K436" s="133" t="s">
        <v>4</v>
      </c>
      <c r="L436" s="134"/>
      <c r="M436" s="135" t="s">
        <v>75</v>
      </c>
      <c r="N436" s="59" t="s">
        <v>54</v>
      </c>
      <c r="O436" s="59" t="s">
        <v>4</v>
      </c>
      <c r="P436" s="59" t="s">
        <v>5</v>
      </c>
      <c r="Q436" s="60" t="s">
        <v>6</v>
      </c>
      <c r="R436" s="22"/>
      <c r="S436" s="22"/>
    </row>
    <row r="437" spans="1:21" ht="15.75" customHeight="1" x14ac:dyDescent="0.15">
      <c r="B437" s="8" t="s">
        <v>7</v>
      </c>
      <c r="C437" s="8" t="s">
        <v>8</v>
      </c>
      <c r="D437" s="9" t="s">
        <v>9</v>
      </c>
      <c r="E437" s="9" t="s">
        <v>10</v>
      </c>
      <c r="F437" s="10" t="s">
        <v>55</v>
      </c>
      <c r="G437" s="8" t="s">
        <v>11</v>
      </c>
      <c r="H437" s="9" t="s">
        <v>9</v>
      </c>
      <c r="I437" s="9" t="s">
        <v>10</v>
      </c>
      <c r="J437" s="132" t="s">
        <v>55</v>
      </c>
      <c r="K437" s="136" t="s">
        <v>9</v>
      </c>
      <c r="L437" s="137" t="s">
        <v>10</v>
      </c>
      <c r="M437" s="138" t="s">
        <v>55</v>
      </c>
      <c r="N437" s="10" t="s">
        <v>12</v>
      </c>
      <c r="O437" s="10" t="s">
        <v>55</v>
      </c>
      <c r="P437" s="10" t="s">
        <v>55</v>
      </c>
      <c r="Q437" s="8" t="s">
        <v>55</v>
      </c>
    </row>
    <row r="438" spans="1:21" ht="3" customHeight="1" x14ac:dyDescent="0.15">
      <c r="B438" s="11"/>
      <c r="C438" s="11"/>
      <c r="D438" s="12"/>
      <c r="E438" s="12"/>
      <c r="F438" s="13"/>
      <c r="G438" s="11"/>
      <c r="H438" s="12"/>
      <c r="I438" s="12"/>
      <c r="J438" s="12"/>
      <c r="K438" s="12"/>
      <c r="L438" s="12"/>
      <c r="M438" s="12"/>
      <c r="N438" s="13"/>
      <c r="O438" s="13"/>
      <c r="P438" s="13"/>
      <c r="Q438" s="11"/>
      <c r="R438" s="63"/>
      <c r="S438" s="63"/>
      <c r="T438" s="63"/>
      <c r="U438" s="63"/>
    </row>
    <row r="439" spans="1:21" ht="15.75" customHeight="1" x14ac:dyDescent="0.15">
      <c r="A439" s="4">
        <v>501</v>
      </c>
      <c r="B439" s="8" t="str">
        <f>IF(ISNA(IF($B$45=3,IF(VLOOKUP(A439,Calendar!$A$3:$G$368,7,FALSE)="S", "", VLOOKUP(A439,Calendar!$A$3:$G$368,7,FALSE)),IF(VLOOKUP(A439,Calendar!$A$3:$G$368,4,FALSE)="S", "", VLOOKUP(A439,Calendar!$A$3:$G$368,4,FALSE)))),"",IF($B$45=3,IF(VLOOKUP(A439,Calendar!$A$3:$G$368,7,FALSE)="S", "", VLOOKUP(A439,Calendar!$A$3:$G$368,7,FALSE)),IF(VLOOKUP(A439,Calendar!$A$3:$G$368,4,FALSE)="S", "", VLOOKUP(A439,Calendar!$A$3:$G$368,4,FALSE))))</f>
        <v>T</v>
      </c>
      <c r="C439" s="35">
        <f>IF($B$45=3,IF(B439="","",VLOOKUP(A439,Calendar!$A$3:$G$368,5,FALSE)),IF(B439="","",VLOOKUP(A439,Calendar!$A$3:$G$368,2,FALSE)))</f>
        <v>43221</v>
      </c>
      <c r="D439" s="107"/>
      <c r="E439" s="107"/>
      <c r="F439" s="108"/>
      <c r="G439" s="109"/>
      <c r="H439" s="107"/>
      <c r="I439" s="107"/>
      <c r="J439" s="108"/>
      <c r="K439" s="145"/>
      <c r="L439" s="145"/>
      <c r="M439" s="146"/>
      <c r="N439" s="110"/>
      <c r="O439" s="65">
        <f>IF(R439=FALSE, 0, IF(K439&gt;L439,(L439+0.5)-K439-(M439/1440),L439-K439-(M439/1440)))</f>
        <v>0</v>
      </c>
      <c r="P439" s="143">
        <f>IF(S439=FALSE, 0, IF(H439&gt;I439,(I439+0.5)-H439-(J439/1440),I439-H439-(J439/1440)))</f>
        <v>0</v>
      </c>
      <c r="Q439" s="65">
        <f t="shared" ref="Q439:Q469" si="69">IF(D439&gt;E439,(E439+0.5)-D439-(F439/1440),E439-D439-(F439/1440))</f>
        <v>0</v>
      </c>
      <c r="R439" s="120" t="str">
        <f>IF(G439="","",IF(COUNT(SEARCH({"Inservice","Prof","PD"},G439)),TRUE,FALSE))</f>
        <v/>
      </c>
      <c r="S439" s="120" t="str">
        <f>IF(G439="","",IF(COUNT(SEARCH({"Parent","Conference","PT"},G439)),TRUE,FALSE))</f>
        <v/>
      </c>
      <c r="T439" s="72">
        <f t="shared" ref="T439:T469" si="70">IF(OR(N439&lt;&gt;"",O439&lt;&gt;0,P439&lt;&gt;0,Q439&lt;&gt;0),1,0)</f>
        <v>0</v>
      </c>
      <c r="U439" s="72" t="str">
        <f>IF(ISNUMBER(SEARCH("Last Day - Seniors",G439)),"x",IF(OR(U438="x",U438="y"),"y",""))</f>
        <v/>
      </c>
    </row>
    <row r="440" spans="1:21" ht="15.75" customHeight="1" x14ac:dyDescent="0.15">
      <c r="A440" s="4">
        <v>502</v>
      </c>
      <c r="B440" s="8" t="str">
        <f>IF(ISNA(IF($B$45=3,IF(VLOOKUP(A440,Calendar!$A$3:$G$368,7,FALSE)="S", "", VLOOKUP(A440,Calendar!$A$3:$G$368,7,FALSE)),IF(VLOOKUP(A440,Calendar!$A$3:$G$368,4,FALSE)="S", "", VLOOKUP(A440,Calendar!$A$3:$G$368,4,FALSE)))),"",IF($B$45=3,IF(VLOOKUP(A440,Calendar!$A$3:$G$368,7,FALSE)="S", "", VLOOKUP(A440,Calendar!$A$3:$G$368,7,FALSE)),IF(VLOOKUP(A440,Calendar!$A$3:$G$368,4,FALSE)="S", "", VLOOKUP(A440,Calendar!$A$3:$G$368,4,FALSE))))</f>
        <v>W</v>
      </c>
      <c r="C440" s="35">
        <f>IF($B$45=3,IF(B440="","",VLOOKUP(A440,Calendar!$A$3:$G$368,5,FALSE)),IF(B440="","",VLOOKUP(A440,Calendar!$A$3:$G$368,2,FALSE)))</f>
        <v>43222</v>
      </c>
      <c r="D440" s="107"/>
      <c r="E440" s="107"/>
      <c r="F440" s="108"/>
      <c r="G440" s="109"/>
      <c r="H440" s="112"/>
      <c r="I440" s="107"/>
      <c r="J440" s="108"/>
      <c r="K440" s="145"/>
      <c r="L440" s="145"/>
      <c r="M440" s="146"/>
      <c r="N440" s="110"/>
      <c r="O440" s="65">
        <f t="shared" ref="O440:O469" si="71">IF(R440=FALSE, 0, IF(K440&gt;L440,(L440+0.5)-K440-(M440/1440),L440-K440-(M440/1440)))</f>
        <v>0</v>
      </c>
      <c r="P440" s="143">
        <f t="shared" ref="P440:P469" si="72">IF(S440=FALSE, 0, IF(H440&gt;I440,(I440+0.5)-H440-(J440/1440),I440-H440-(J440/1440)))</f>
        <v>0</v>
      </c>
      <c r="Q440" s="65">
        <f t="shared" si="69"/>
        <v>0</v>
      </c>
      <c r="R440" s="120" t="str">
        <f>IF(G440="","",IF(COUNT(SEARCH({"Inservice","Prof","PD"},G440)),TRUE,FALSE))</f>
        <v/>
      </c>
      <c r="S440" s="120" t="str">
        <f>IF(G440="","",IF(COUNT(SEARCH({"Parent","Conference","PT"},G440)),TRUE,FALSE))</f>
        <v/>
      </c>
      <c r="T440" s="72">
        <f t="shared" si="70"/>
        <v>0</v>
      </c>
      <c r="U440" s="72" t="str">
        <f t="shared" ref="U440:U469" si="73">IF(ISNUMBER(SEARCH("Last Day - Seniors",G440)),"x",IF(OR(U439="x",U439="y"),"y",""))</f>
        <v/>
      </c>
    </row>
    <row r="441" spans="1:21" ht="15.75" customHeight="1" x14ac:dyDescent="0.15">
      <c r="A441" s="4">
        <v>503</v>
      </c>
      <c r="B441" s="8" t="str">
        <f>IF(ISNA(IF($B$45=3,IF(VLOOKUP(A441,Calendar!$A$3:$G$368,7,FALSE)="S", "", VLOOKUP(A441,Calendar!$A$3:$G$368,7,FALSE)),IF(VLOOKUP(A441,Calendar!$A$3:$G$368,4,FALSE)="S", "", VLOOKUP(A441,Calendar!$A$3:$G$368,4,FALSE)))),"",IF($B$45=3,IF(VLOOKUP(A441,Calendar!$A$3:$G$368,7,FALSE)="S", "", VLOOKUP(A441,Calendar!$A$3:$G$368,7,FALSE)),IF(VLOOKUP(A441,Calendar!$A$3:$G$368,4,FALSE)="S", "", VLOOKUP(A441,Calendar!$A$3:$G$368,4,FALSE))))</f>
        <v>R</v>
      </c>
      <c r="C441" s="35">
        <f>IF($B$45=3,IF(B441="","",VLOOKUP(A441,Calendar!$A$3:$G$368,5,FALSE)),IF(B441="","",VLOOKUP(A441,Calendar!$A$3:$G$368,2,FALSE)))</f>
        <v>43223</v>
      </c>
      <c r="D441" s="107"/>
      <c r="E441" s="107"/>
      <c r="F441" s="108"/>
      <c r="G441" s="109"/>
      <c r="H441" s="112"/>
      <c r="I441" s="107"/>
      <c r="J441" s="108"/>
      <c r="K441" s="145"/>
      <c r="L441" s="145"/>
      <c r="M441" s="146"/>
      <c r="N441" s="110"/>
      <c r="O441" s="65">
        <f t="shared" si="71"/>
        <v>0</v>
      </c>
      <c r="P441" s="143">
        <f t="shared" si="72"/>
        <v>0</v>
      </c>
      <c r="Q441" s="65">
        <f>IF(D441&gt;E441,(E441+0.5)-D441-(F441/1440),E441-D441-(F441/1440))</f>
        <v>0</v>
      </c>
      <c r="R441" s="120" t="str">
        <f>IF(G441="","",IF(COUNT(SEARCH({"Inservice","Prof","PD"},G441)),TRUE,FALSE))</f>
        <v/>
      </c>
      <c r="S441" s="120" t="str">
        <f>IF(G441="","",IF(COUNT(SEARCH({"Parent","Conference","PT"},G441)),TRUE,FALSE))</f>
        <v/>
      </c>
      <c r="T441" s="72">
        <f t="shared" si="70"/>
        <v>0</v>
      </c>
      <c r="U441" s="72" t="str">
        <f t="shared" si="73"/>
        <v/>
      </c>
    </row>
    <row r="442" spans="1:21" ht="15.75" customHeight="1" x14ac:dyDescent="0.15">
      <c r="A442" s="4">
        <v>504</v>
      </c>
      <c r="B442" s="8" t="str">
        <f>IF(ISNA(IF($B$45=3,IF(VLOOKUP(A442,Calendar!$A$3:$G$368,7,FALSE)="S", "", VLOOKUP(A442,Calendar!$A$3:$G$368,7,FALSE)),IF(VLOOKUP(A442,Calendar!$A$3:$G$368,4,FALSE)="S", "", VLOOKUP(A442,Calendar!$A$3:$G$368,4,FALSE)))),"",IF($B$45=3,IF(VLOOKUP(A442,Calendar!$A$3:$G$368,7,FALSE)="S", "", VLOOKUP(A442,Calendar!$A$3:$G$368,7,FALSE)),IF(VLOOKUP(A442,Calendar!$A$3:$G$368,4,FALSE)="S", "", VLOOKUP(A442,Calendar!$A$3:$G$368,4,FALSE))))</f>
        <v>F</v>
      </c>
      <c r="C442" s="35">
        <f>IF($B$45=3,IF(B442="","",VLOOKUP(A442,Calendar!$A$3:$G$368,5,FALSE)),IF(B442="","",VLOOKUP(A442,Calendar!$A$3:$G$368,2,FALSE)))</f>
        <v>43224</v>
      </c>
      <c r="D442" s="107"/>
      <c r="E442" s="107"/>
      <c r="F442" s="108"/>
      <c r="G442" s="109"/>
      <c r="H442" s="112"/>
      <c r="I442" s="107"/>
      <c r="J442" s="108"/>
      <c r="K442" s="145"/>
      <c r="L442" s="145"/>
      <c r="M442" s="146"/>
      <c r="N442" s="110"/>
      <c r="O442" s="65">
        <f t="shared" si="71"/>
        <v>0</v>
      </c>
      <c r="P442" s="143">
        <f t="shared" si="72"/>
        <v>0</v>
      </c>
      <c r="Q442" s="65">
        <f t="shared" si="69"/>
        <v>0</v>
      </c>
      <c r="R442" s="120" t="str">
        <f>IF(G442="","",IF(COUNT(SEARCH({"Inservice","Prof","PD"},G442)),TRUE,FALSE))</f>
        <v/>
      </c>
      <c r="S442" s="120" t="str">
        <f>IF(G442="","",IF(COUNT(SEARCH({"Parent","Conference","PT"},G442)),TRUE,FALSE))</f>
        <v/>
      </c>
      <c r="T442" s="72">
        <f t="shared" si="70"/>
        <v>0</v>
      </c>
      <c r="U442" s="72" t="str">
        <f t="shared" si="73"/>
        <v/>
      </c>
    </row>
    <row r="443" spans="1:21" ht="15.75" customHeight="1" x14ac:dyDescent="0.15">
      <c r="A443" s="4">
        <v>505</v>
      </c>
      <c r="B443" s="8" t="str">
        <f>IF(ISNA(IF($B$45=3,IF(VLOOKUP(A443,Calendar!$A$3:$G$368,7,FALSE)="S", "", VLOOKUP(A443,Calendar!$A$3:$G$368,7,FALSE)),IF(VLOOKUP(A443,Calendar!$A$3:$G$368,4,FALSE)="S", "", VLOOKUP(A443,Calendar!$A$3:$G$368,4,FALSE)))),"",IF($B$45=3,IF(VLOOKUP(A443,Calendar!$A$3:$G$368,7,FALSE)="S", "", VLOOKUP(A443,Calendar!$A$3:$G$368,7,FALSE)),IF(VLOOKUP(A443,Calendar!$A$3:$G$368,4,FALSE)="S", "", VLOOKUP(A443,Calendar!$A$3:$G$368,4,FALSE))))</f>
        <v/>
      </c>
      <c r="C443" s="35" t="str">
        <f>IF($B$45=3,IF(B443="","",VLOOKUP(A443,Calendar!$A$3:$G$368,5,FALSE)),IF(B443="","",VLOOKUP(A443,Calendar!$A$3:$G$368,2,FALSE)))</f>
        <v/>
      </c>
      <c r="D443" s="107"/>
      <c r="E443" s="107"/>
      <c r="F443" s="108"/>
      <c r="G443" s="109"/>
      <c r="H443" s="112"/>
      <c r="I443" s="107"/>
      <c r="J443" s="108"/>
      <c r="K443" s="145"/>
      <c r="L443" s="145"/>
      <c r="M443" s="146"/>
      <c r="N443" s="110"/>
      <c r="O443" s="65">
        <f t="shared" si="71"/>
        <v>0</v>
      </c>
      <c r="P443" s="143">
        <f t="shared" si="72"/>
        <v>0</v>
      </c>
      <c r="Q443" s="65">
        <f t="shared" si="69"/>
        <v>0</v>
      </c>
      <c r="R443" s="120" t="str">
        <f>IF(G443="","",IF(COUNT(SEARCH({"Inservice","Prof","PD"},G443)),TRUE,FALSE))</f>
        <v/>
      </c>
      <c r="S443" s="120" t="str">
        <f>IF(G443="","",IF(COUNT(SEARCH({"Parent","Conference","PT"},G443)),TRUE,FALSE))</f>
        <v/>
      </c>
      <c r="T443" s="72">
        <f t="shared" si="70"/>
        <v>0</v>
      </c>
      <c r="U443" s="72" t="str">
        <f t="shared" si="73"/>
        <v/>
      </c>
    </row>
    <row r="444" spans="1:21" ht="15.75" customHeight="1" x14ac:dyDescent="0.15">
      <c r="A444" s="4">
        <v>506</v>
      </c>
      <c r="B444" s="8" t="str">
        <f>IF(ISNA(IF($B$45=3,IF(VLOOKUP(A444,Calendar!$A$3:$G$368,7,FALSE)="S", "", VLOOKUP(A444,Calendar!$A$3:$G$368,7,FALSE)),IF(VLOOKUP(A444,Calendar!$A$3:$G$368,4,FALSE)="S", "", VLOOKUP(A444,Calendar!$A$3:$G$368,4,FALSE)))),"",IF($B$45=3,IF(VLOOKUP(A444,Calendar!$A$3:$G$368,7,FALSE)="S", "", VLOOKUP(A444,Calendar!$A$3:$G$368,7,FALSE)),IF(VLOOKUP(A444,Calendar!$A$3:$G$368,4,FALSE)="S", "", VLOOKUP(A444,Calendar!$A$3:$G$368,4,FALSE))))</f>
        <v/>
      </c>
      <c r="C444" s="35" t="str">
        <f>IF($B$45=3,IF(B444="","",VLOOKUP(A444,Calendar!$A$3:$G$368,5,FALSE)),IF(B444="","",VLOOKUP(A444,Calendar!$A$3:$G$368,2,FALSE)))</f>
        <v/>
      </c>
      <c r="D444" s="107"/>
      <c r="E444" s="107"/>
      <c r="F444" s="108"/>
      <c r="G444" s="109"/>
      <c r="H444" s="112"/>
      <c r="I444" s="107"/>
      <c r="J444" s="108"/>
      <c r="K444" s="145"/>
      <c r="L444" s="145"/>
      <c r="M444" s="146"/>
      <c r="N444" s="110"/>
      <c r="O444" s="65">
        <f t="shared" si="71"/>
        <v>0</v>
      </c>
      <c r="P444" s="143">
        <f t="shared" si="72"/>
        <v>0</v>
      </c>
      <c r="Q444" s="65">
        <f t="shared" si="69"/>
        <v>0</v>
      </c>
      <c r="R444" s="120" t="str">
        <f>IF(G444="","",IF(COUNT(SEARCH({"Inservice","Prof","PD"},G444)),TRUE,FALSE))</f>
        <v/>
      </c>
      <c r="S444" s="120" t="str">
        <f>IF(G444="","",IF(COUNT(SEARCH({"Parent","Conference","PT"},G444)),TRUE,FALSE))</f>
        <v/>
      </c>
      <c r="T444" s="72">
        <f t="shared" si="70"/>
        <v>0</v>
      </c>
      <c r="U444" s="72" t="str">
        <f t="shared" si="73"/>
        <v/>
      </c>
    </row>
    <row r="445" spans="1:21" ht="15.75" customHeight="1" x14ac:dyDescent="0.15">
      <c r="A445" s="4">
        <v>507</v>
      </c>
      <c r="B445" s="8" t="str">
        <f>IF(ISNA(IF($B$45=3,IF(VLOOKUP(A445,Calendar!$A$3:$G$368,7,FALSE)="S", "", VLOOKUP(A445,Calendar!$A$3:$G$368,7,FALSE)),IF(VLOOKUP(A445,Calendar!$A$3:$G$368,4,FALSE)="S", "", VLOOKUP(A445,Calendar!$A$3:$G$368,4,FALSE)))),"",IF($B$45=3,IF(VLOOKUP(A445,Calendar!$A$3:$G$368,7,FALSE)="S", "", VLOOKUP(A445,Calendar!$A$3:$G$368,7,FALSE)),IF(VLOOKUP(A445,Calendar!$A$3:$G$368,4,FALSE)="S", "", VLOOKUP(A445,Calendar!$A$3:$G$368,4,FALSE))))</f>
        <v>M</v>
      </c>
      <c r="C445" s="35">
        <f>IF($B$45=3,IF(B445="","",VLOOKUP(A445,Calendar!$A$3:$G$368,5,FALSE)),IF(B445="","",VLOOKUP(A445,Calendar!$A$3:$G$368,2,FALSE)))</f>
        <v>43227</v>
      </c>
      <c r="D445" s="107"/>
      <c r="E445" s="107"/>
      <c r="F445" s="108"/>
      <c r="G445" s="109"/>
      <c r="H445" s="107"/>
      <c r="I445" s="107"/>
      <c r="J445" s="108"/>
      <c r="K445" s="145"/>
      <c r="L445" s="145"/>
      <c r="M445" s="146"/>
      <c r="N445" s="110"/>
      <c r="O445" s="65">
        <f t="shared" si="71"/>
        <v>0</v>
      </c>
      <c r="P445" s="143">
        <f t="shared" si="72"/>
        <v>0</v>
      </c>
      <c r="Q445" s="65">
        <f t="shared" si="69"/>
        <v>0</v>
      </c>
      <c r="R445" s="120" t="str">
        <f>IF(G445="","",IF(COUNT(SEARCH({"Inservice","Prof","PD"},G445)),TRUE,FALSE))</f>
        <v/>
      </c>
      <c r="S445" s="120" t="str">
        <f>IF(G445="","",IF(COUNT(SEARCH({"Parent","Conference","PT"},G445)),TRUE,FALSE))</f>
        <v/>
      </c>
      <c r="T445" s="72">
        <f t="shared" si="70"/>
        <v>0</v>
      </c>
      <c r="U445" s="72" t="str">
        <f t="shared" si="73"/>
        <v/>
      </c>
    </row>
    <row r="446" spans="1:21" ht="15.75" customHeight="1" x14ac:dyDescent="0.15">
      <c r="A446" s="4">
        <v>508</v>
      </c>
      <c r="B446" s="8" t="str">
        <f>IF(ISNA(IF($B$45=3,IF(VLOOKUP(A446,Calendar!$A$3:$G$368,7,FALSE)="S", "", VLOOKUP(A446,Calendar!$A$3:$G$368,7,FALSE)),IF(VLOOKUP(A446,Calendar!$A$3:$G$368,4,FALSE)="S", "", VLOOKUP(A446,Calendar!$A$3:$G$368,4,FALSE)))),"",IF($B$45=3,IF(VLOOKUP(A446,Calendar!$A$3:$G$368,7,FALSE)="S", "", VLOOKUP(A446,Calendar!$A$3:$G$368,7,FALSE)),IF(VLOOKUP(A446,Calendar!$A$3:$G$368,4,FALSE)="S", "", VLOOKUP(A446,Calendar!$A$3:$G$368,4,FALSE))))</f>
        <v>T</v>
      </c>
      <c r="C446" s="35">
        <f>IF($B$45=3,IF(B446="","",VLOOKUP(A446,Calendar!$A$3:$G$368,5,FALSE)),IF(B446="","",VLOOKUP(A446,Calendar!$A$3:$G$368,2,FALSE)))</f>
        <v>43228</v>
      </c>
      <c r="D446" s="107"/>
      <c r="E446" s="107"/>
      <c r="F446" s="108"/>
      <c r="G446" s="109"/>
      <c r="H446" s="107"/>
      <c r="I446" s="107"/>
      <c r="J446" s="108"/>
      <c r="K446" s="145"/>
      <c r="L446" s="145"/>
      <c r="M446" s="146"/>
      <c r="N446" s="110"/>
      <c r="O446" s="65">
        <f t="shared" si="71"/>
        <v>0</v>
      </c>
      <c r="P446" s="143">
        <f t="shared" si="72"/>
        <v>0</v>
      </c>
      <c r="Q446" s="65">
        <f t="shared" si="69"/>
        <v>0</v>
      </c>
      <c r="R446" s="120" t="str">
        <f>IF(G446="","",IF(COUNT(SEARCH({"Inservice","Prof","PD"},G446)),TRUE,FALSE))</f>
        <v/>
      </c>
      <c r="S446" s="120" t="str">
        <f>IF(G446="","",IF(COUNT(SEARCH({"Parent","Conference","PT"},G446)),TRUE,FALSE))</f>
        <v/>
      </c>
      <c r="T446" s="72">
        <f t="shared" si="70"/>
        <v>0</v>
      </c>
      <c r="U446" s="72" t="str">
        <f t="shared" si="73"/>
        <v/>
      </c>
    </row>
    <row r="447" spans="1:21" ht="15.75" customHeight="1" x14ac:dyDescent="0.15">
      <c r="A447" s="4">
        <v>509</v>
      </c>
      <c r="B447" s="8" t="str">
        <f>IF(ISNA(IF($B$45=3,IF(VLOOKUP(A447,Calendar!$A$3:$G$368,7,FALSE)="S", "", VLOOKUP(A447,Calendar!$A$3:$G$368,7,FALSE)),IF(VLOOKUP(A447,Calendar!$A$3:$G$368,4,FALSE)="S", "", VLOOKUP(A447,Calendar!$A$3:$G$368,4,FALSE)))),"",IF($B$45=3,IF(VLOOKUP(A447,Calendar!$A$3:$G$368,7,FALSE)="S", "", VLOOKUP(A447,Calendar!$A$3:$G$368,7,FALSE)),IF(VLOOKUP(A447,Calendar!$A$3:$G$368,4,FALSE)="S", "", VLOOKUP(A447,Calendar!$A$3:$G$368,4,FALSE))))</f>
        <v>W</v>
      </c>
      <c r="C447" s="35">
        <f>IF($B$45=3,IF(B447="","",VLOOKUP(A447,Calendar!$A$3:$G$368,5,FALSE)),IF(B447="","",VLOOKUP(A447,Calendar!$A$3:$G$368,2,FALSE)))</f>
        <v>43229</v>
      </c>
      <c r="D447" s="107"/>
      <c r="E447" s="107"/>
      <c r="F447" s="108"/>
      <c r="G447" s="109"/>
      <c r="H447" s="112"/>
      <c r="I447" s="107"/>
      <c r="J447" s="108"/>
      <c r="K447" s="145"/>
      <c r="L447" s="145"/>
      <c r="M447" s="146"/>
      <c r="N447" s="110"/>
      <c r="O447" s="65">
        <f t="shared" si="71"/>
        <v>0</v>
      </c>
      <c r="P447" s="143">
        <f t="shared" si="72"/>
        <v>0</v>
      </c>
      <c r="Q447" s="65">
        <f t="shared" si="69"/>
        <v>0</v>
      </c>
      <c r="R447" s="120" t="str">
        <f>IF(G447="","",IF(COUNT(SEARCH({"Inservice","Prof","PD"},G447)),TRUE,FALSE))</f>
        <v/>
      </c>
      <c r="S447" s="120" t="str">
        <f>IF(G447="","",IF(COUNT(SEARCH({"Parent","Conference","PT"},G447)),TRUE,FALSE))</f>
        <v/>
      </c>
      <c r="T447" s="72">
        <f t="shared" si="70"/>
        <v>0</v>
      </c>
      <c r="U447" s="72" t="str">
        <f t="shared" si="73"/>
        <v/>
      </c>
    </row>
    <row r="448" spans="1:21" ht="15.75" customHeight="1" x14ac:dyDescent="0.15">
      <c r="A448" s="4">
        <v>510</v>
      </c>
      <c r="B448" s="8" t="str">
        <f>IF(ISNA(IF($B$45=3,IF(VLOOKUP(A448,Calendar!$A$3:$G$368,7,FALSE)="S", "", VLOOKUP(A448,Calendar!$A$3:$G$368,7,FALSE)),IF(VLOOKUP(A448,Calendar!$A$3:$G$368,4,FALSE)="S", "", VLOOKUP(A448,Calendar!$A$3:$G$368,4,FALSE)))),"",IF($B$45=3,IF(VLOOKUP(A448,Calendar!$A$3:$G$368,7,FALSE)="S", "", VLOOKUP(A448,Calendar!$A$3:$G$368,7,FALSE)),IF(VLOOKUP(A448,Calendar!$A$3:$G$368,4,FALSE)="S", "", VLOOKUP(A448,Calendar!$A$3:$G$368,4,FALSE))))</f>
        <v>R</v>
      </c>
      <c r="C448" s="35">
        <f>IF($B$45=3,IF(B448="","",VLOOKUP(A448,Calendar!$A$3:$G$368,5,FALSE)),IF(B448="","",VLOOKUP(A448,Calendar!$A$3:$G$368,2,FALSE)))</f>
        <v>43230</v>
      </c>
      <c r="D448" s="107"/>
      <c r="E448" s="107"/>
      <c r="F448" s="108"/>
      <c r="G448" s="109"/>
      <c r="H448" s="112"/>
      <c r="I448" s="107"/>
      <c r="J448" s="108"/>
      <c r="K448" s="145"/>
      <c r="L448" s="145"/>
      <c r="M448" s="146"/>
      <c r="N448" s="110"/>
      <c r="O448" s="65">
        <f t="shared" si="71"/>
        <v>0</v>
      </c>
      <c r="P448" s="143">
        <f t="shared" si="72"/>
        <v>0</v>
      </c>
      <c r="Q448" s="65">
        <f t="shared" si="69"/>
        <v>0</v>
      </c>
      <c r="R448" s="120" t="str">
        <f>IF(G448="","",IF(COUNT(SEARCH({"Inservice","Prof","PD"},G448)),TRUE,FALSE))</f>
        <v/>
      </c>
      <c r="S448" s="120" t="str">
        <f>IF(G448="","",IF(COUNT(SEARCH({"Parent","Conference","PT"},G448)),TRUE,FALSE))</f>
        <v/>
      </c>
      <c r="T448" s="72">
        <f t="shared" si="70"/>
        <v>0</v>
      </c>
      <c r="U448" s="72" t="str">
        <f t="shared" si="73"/>
        <v/>
      </c>
    </row>
    <row r="449" spans="1:21" ht="15.75" customHeight="1" x14ac:dyDescent="0.15">
      <c r="A449" s="4">
        <v>511</v>
      </c>
      <c r="B449" s="8" t="str">
        <f>IF(ISNA(IF($B$45=3,IF(VLOOKUP(A449,Calendar!$A$3:$G$368,7,FALSE)="S", "", VLOOKUP(A449,Calendar!$A$3:$G$368,7,FALSE)),IF(VLOOKUP(A449,Calendar!$A$3:$G$368,4,FALSE)="S", "", VLOOKUP(A449,Calendar!$A$3:$G$368,4,FALSE)))),"",IF($B$45=3,IF(VLOOKUP(A449,Calendar!$A$3:$G$368,7,FALSE)="S", "", VLOOKUP(A449,Calendar!$A$3:$G$368,7,FALSE)),IF(VLOOKUP(A449,Calendar!$A$3:$G$368,4,FALSE)="S", "", VLOOKUP(A449,Calendar!$A$3:$G$368,4,FALSE))))</f>
        <v>F</v>
      </c>
      <c r="C449" s="35">
        <f>IF($B$45=3,IF(B449="","",VLOOKUP(A449,Calendar!$A$3:$G$368,5,FALSE)),IF(B449="","",VLOOKUP(A449,Calendar!$A$3:$G$368,2,FALSE)))</f>
        <v>43231</v>
      </c>
      <c r="D449" s="107"/>
      <c r="E449" s="107"/>
      <c r="F449" s="108"/>
      <c r="G449" s="109"/>
      <c r="H449" s="112"/>
      <c r="I449" s="107"/>
      <c r="J449" s="108"/>
      <c r="K449" s="145"/>
      <c r="L449" s="145"/>
      <c r="M449" s="146"/>
      <c r="N449" s="110"/>
      <c r="O449" s="65">
        <f t="shared" si="71"/>
        <v>0</v>
      </c>
      <c r="P449" s="143">
        <f t="shared" si="72"/>
        <v>0</v>
      </c>
      <c r="Q449" s="65">
        <f t="shared" si="69"/>
        <v>0</v>
      </c>
      <c r="R449" s="120" t="str">
        <f>IF(G449="","",IF(COUNT(SEARCH({"Inservice","Prof","PD"},G449)),TRUE,FALSE))</f>
        <v/>
      </c>
      <c r="S449" s="120" t="str">
        <f>IF(G449="","",IF(COUNT(SEARCH({"Parent","Conference","PT"},G449)),TRUE,FALSE))</f>
        <v/>
      </c>
      <c r="T449" s="72">
        <f t="shared" si="70"/>
        <v>0</v>
      </c>
      <c r="U449" s="72" t="str">
        <f t="shared" si="73"/>
        <v/>
      </c>
    </row>
    <row r="450" spans="1:21" ht="15.75" customHeight="1" x14ac:dyDescent="0.15">
      <c r="A450" s="4">
        <v>512</v>
      </c>
      <c r="B450" s="8" t="str">
        <f>IF(ISNA(IF($B$45=3,IF(VLOOKUP(A450,Calendar!$A$3:$G$368,7,FALSE)="S", "", VLOOKUP(A450,Calendar!$A$3:$G$368,7,FALSE)),IF(VLOOKUP(A450,Calendar!$A$3:$G$368,4,FALSE)="S", "", VLOOKUP(A450,Calendar!$A$3:$G$368,4,FALSE)))),"",IF($B$45=3,IF(VLOOKUP(A450,Calendar!$A$3:$G$368,7,FALSE)="S", "", VLOOKUP(A450,Calendar!$A$3:$G$368,7,FALSE)),IF(VLOOKUP(A450,Calendar!$A$3:$G$368,4,FALSE)="S", "", VLOOKUP(A450,Calendar!$A$3:$G$368,4,FALSE))))</f>
        <v/>
      </c>
      <c r="C450" s="35" t="str">
        <f>IF($B$45=3,IF(B450="","",VLOOKUP(A450,Calendar!$A$3:$G$368,5,FALSE)),IF(B450="","",VLOOKUP(A450,Calendar!$A$3:$G$368,2,FALSE)))</f>
        <v/>
      </c>
      <c r="D450" s="107"/>
      <c r="E450" s="107"/>
      <c r="F450" s="108"/>
      <c r="G450" s="109"/>
      <c r="H450" s="112"/>
      <c r="I450" s="107"/>
      <c r="J450" s="108"/>
      <c r="K450" s="145"/>
      <c r="L450" s="145"/>
      <c r="M450" s="146"/>
      <c r="N450" s="110"/>
      <c r="O450" s="65">
        <f t="shared" si="71"/>
        <v>0</v>
      </c>
      <c r="P450" s="143">
        <f t="shared" si="72"/>
        <v>0</v>
      </c>
      <c r="Q450" s="65">
        <f t="shared" si="69"/>
        <v>0</v>
      </c>
      <c r="R450" s="120" t="str">
        <f>IF(G450="","",IF(COUNT(SEARCH({"Inservice","Prof","PD"},G450)),TRUE,FALSE))</f>
        <v/>
      </c>
      <c r="S450" s="120" t="str">
        <f>IF(G450="","",IF(COUNT(SEARCH({"Parent","Conference","PT"},G450)),TRUE,FALSE))</f>
        <v/>
      </c>
      <c r="T450" s="72">
        <f t="shared" si="70"/>
        <v>0</v>
      </c>
      <c r="U450" s="72" t="str">
        <f t="shared" si="73"/>
        <v/>
      </c>
    </row>
    <row r="451" spans="1:21" ht="15.75" customHeight="1" x14ac:dyDescent="0.15">
      <c r="A451" s="4">
        <v>513</v>
      </c>
      <c r="B451" s="8" t="str">
        <f>IF(ISNA(IF($B$45=3,IF(VLOOKUP(A451,Calendar!$A$3:$G$368,7,FALSE)="S", "", VLOOKUP(A451,Calendar!$A$3:$G$368,7,FALSE)),IF(VLOOKUP(A451,Calendar!$A$3:$G$368,4,FALSE)="S", "", VLOOKUP(A451,Calendar!$A$3:$G$368,4,FALSE)))),"",IF($B$45=3,IF(VLOOKUP(A451,Calendar!$A$3:$G$368,7,FALSE)="S", "", VLOOKUP(A451,Calendar!$A$3:$G$368,7,FALSE)),IF(VLOOKUP(A451,Calendar!$A$3:$G$368,4,FALSE)="S", "", VLOOKUP(A451,Calendar!$A$3:$G$368,4,FALSE))))</f>
        <v/>
      </c>
      <c r="C451" s="35" t="str">
        <f>IF($B$45=3,IF(B451="","",VLOOKUP(A451,Calendar!$A$3:$G$368,5,FALSE)),IF(B451="","",VLOOKUP(A451,Calendar!$A$3:$G$368,2,FALSE)))</f>
        <v/>
      </c>
      <c r="D451" s="107"/>
      <c r="E451" s="107"/>
      <c r="F451" s="108"/>
      <c r="G451" s="109"/>
      <c r="H451" s="112"/>
      <c r="I451" s="107"/>
      <c r="J451" s="108"/>
      <c r="K451" s="145"/>
      <c r="L451" s="145"/>
      <c r="M451" s="146"/>
      <c r="N451" s="110"/>
      <c r="O451" s="65">
        <f t="shared" si="71"/>
        <v>0</v>
      </c>
      <c r="P451" s="143">
        <f t="shared" si="72"/>
        <v>0</v>
      </c>
      <c r="Q451" s="65">
        <f t="shared" si="69"/>
        <v>0</v>
      </c>
      <c r="R451" s="120" t="str">
        <f>IF(G451="","",IF(COUNT(SEARCH({"Inservice","Prof","PD"},G451)),TRUE,FALSE))</f>
        <v/>
      </c>
      <c r="S451" s="120" t="str">
        <f>IF(G451="","",IF(COUNT(SEARCH({"Parent","Conference","PT"},G451)),TRUE,FALSE))</f>
        <v/>
      </c>
      <c r="T451" s="72">
        <f t="shared" si="70"/>
        <v>0</v>
      </c>
      <c r="U451" s="72" t="str">
        <f t="shared" si="73"/>
        <v/>
      </c>
    </row>
    <row r="452" spans="1:21" ht="15.75" customHeight="1" x14ac:dyDescent="0.15">
      <c r="A452" s="4">
        <v>514</v>
      </c>
      <c r="B452" s="8" t="str">
        <f>IF(ISNA(IF($B$45=3,IF(VLOOKUP(A452,Calendar!$A$3:$G$368,7,FALSE)="S", "", VLOOKUP(A452,Calendar!$A$3:$G$368,7,FALSE)),IF(VLOOKUP(A452,Calendar!$A$3:$G$368,4,FALSE)="S", "", VLOOKUP(A452,Calendar!$A$3:$G$368,4,FALSE)))),"",IF($B$45=3,IF(VLOOKUP(A452,Calendar!$A$3:$G$368,7,FALSE)="S", "", VLOOKUP(A452,Calendar!$A$3:$G$368,7,FALSE)),IF(VLOOKUP(A452,Calendar!$A$3:$G$368,4,FALSE)="S", "", VLOOKUP(A452,Calendar!$A$3:$G$368,4,FALSE))))</f>
        <v>M</v>
      </c>
      <c r="C452" s="35">
        <f>IF($B$45=3,IF(B452="","",VLOOKUP(A452,Calendar!$A$3:$G$368,5,FALSE)),IF(B452="","",VLOOKUP(A452,Calendar!$A$3:$G$368,2,FALSE)))</f>
        <v>43234</v>
      </c>
      <c r="D452" s="107"/>
      <c r="E452" s="107"/>
      <c r="F452" s="108"/>
      <c r="G452" s="109"/>
      <c r="H452" s="112"/>
      <c r="I452" s="107"/>
      <c r="J452" s="108"/>
      <c r="K452" s="145"/>
      <c r="L452" s="145"/>
      <c r="M452" s="146"/>
      <c r="N452" s="110"/>
      <c r="O452" s="65">
        <f t="shared" si="71"/>
        <v>0</v>
      </c>
      <c r="P452" s="143">
        <f t="shared" si="72"/>
        <v>0</v>
      </c>
      <c r="Q452" s="65">
        <f t="shared" si="69"/>
        <v>0</v>
      </c>
      <c r="R452" s="120" t="str">
        <f>IF(G452="","",IF(COUNT(SEARCH({"Inservice","Prof","PD"},G452)),TRUE,FALSE))</f>
        <v/>
      </c>
      <c r="S452" s="120" t="str">
        <f>IF(G452="","",IF(COUNT(SEARCH({"Parent","Conference","PT"},G452)),TRUE,FALSE))</f>
        <v/>
      </c>
      <c r="T452" s="72">
        <f t="shared" si="70"/>
        <v>0</v>
      </c>
      <c r="U452" s="72" t="str">
        <f t="shared" si="73"/>
        <v/>
      </c>
    </row>
    <row r="453" spans="1:21" ht="15.75" customHeight="1" x14ac:dyDescent="0.15">
      <c r="A453" s="4">
        <v>515</v>
      </c>
      <c r="B453" s="8" t="str">
        <f>IF(ISNA(IF($B$45=3,IF(VLOOKUP(A453,Calendar!$A$3:$G$368,7,FALSE)="S", "", VLOOKUP(A453,Calendar!$A$3:$G$368,7,FALSE)),IF(VLOOKUP(A453,Calendar!$A$3:$G$368,4,FALSE)="S", "", VLOOKUP(A453,Calendar!$A$3:$G$368,4,FALSE)))),"",IF($B$45=3,IF(VLOOKUP(A453,Calendar!$A$3:$G$368,7,FALSE)="S", "", VLOOKUP(A453,Calendar!$A$3:$G$368,7,FALSE)),IF(VLOOKUP(A453,Calendar!$A$3:$G$368,4,FALSE)="S", "", VLOOKUP(A453,Calendar!$A$3:$G$368,4,FALSE))))</f>
        <v>T</v>
      </c>
      <c r="C453" s="35">
        <f>IF($B$45=3,IF(B453="","",VLOOKUP(A453,Calendar!$A$3:$G$368,5,FALSE)),IF(B453="","",VLOOKUP(A453,Calendar!$A$3:$G$368,2,FALSE)))</f>
        <v>43235</v>
      </c>
      <c r="D453" s="107"/>
      <c r="E453" s="107"/>
      <c r="F453" s="108"/>
      <c r="G453" s="109"/>
      <c r="H453" s="112"/>
      <c r="I453" s="107"/>
      <c r="J453" s="108"/>
      <c r="K453" s="145"/>
      <c r="L453" s="145"/>
      <c r="M453" s="146"/>
      <c r="N453" s="110"/>
      <c r="O453" s="65">
        <f t="shared" si="71"/>
        <v>0</v>
      </c>
      <c r="P453" s="143">
        <f t="shared" si="72"/>
        <v>0</v>
      </c>
      <c r="Q453" s="65">
        <f t="shared" si="69"/>
        <v>0</v>
      </c>
      <c r="R453" s="120" t="str">
        <f>IF(G453="","",IF(COUNT(SEARCH({"Inservice","Prof","PD"},G453)),TRUE,FALSE))</f>
        <v/>
      </c>
      <c r="S453" s="120" t="str">
        <f>IF(G453="","",IF(COUNT(SEARCH({"Parent","Conference","PT"},G453)),TRUE,FALSE))</f>
        <v/>
      </c>
      <c r="T453" s="72">
        <f t="shared" si="70"/>
        <v>0</v>
      </c>
      <c r="U453" s="72" t="str">
        <f t="shared" si="73"/>
        <v/>
      </c>
    </row>
    <row r="454" spans="1:21" ht="15.75" customHeight="1" x14ac:dyDescent="0.15">
      <c r="A454" s="4">
        <v>516</v>
      </c>
      <c r="B454" s="8" t="str">
        <f>IF(ISNA(IF($B$45=3,IF(VLOOKUP(A454,Calendar!$A$3:$G$368,7,FALSE)="S", "", VLOOKUP(A454,Calendar!$A$3:$G$368,7,FALSE)),IF(VLOOKUP(A454,Calendar!$A$3:$G$368,4,FALSE)="S", "", VLOOKUP(A454,Calendar!$A$3:$G$368,4,FALSE)))),"",IF($B$45=3,IF(VLOOKUP(A454,Calendar!$A$3:$G$368,7,FALSE)="S", "", VLOOKUP(A454,Calendar!$A$3:$G$368,7,FALSE)),IF(VLOOKUP(A454,Calendar!$A$3:$G$368,4,FALSE)="S", "", VLOOKUP(A454,Calendar!$A$3:$G$368,4,FALSE))))</f>
        <v>W</v>
      </c>
      <c r="C454" s="35">
        <f>IF($B$45=3,IF(B454="","",VLOOKUP(A454,Calendar!$A$3:$G$368,5,FALSE)),IF(B454="","",VLOOKUP(A454,Calendar!$A$3:$G$368,2,FALSE)))</f>
        <v>43236</v>
      </c>
      <c r="D454" s="107"/>
      <c r="E454" s="107"/>
      <c r="F454" s="108"/>
      <c r="G454" s="109"/>
      <c r="H454" s="112"/>
      <c r="I454" s="107"/>
      <c r="J454" s="108"/>
      <c r="K454" s="145"/>
      <c r="L454" s="145"/>
      <c r="M454" s="146"/>
      <c r="N454" s="110"/>
      <c r="O454" s="65">
        <f t="shared" si="71"/>
        <v>0</v>
      </c>
      <c r="P454" s="143">
        <f t="shared" si="72"/>
        <v>0</v>
      </c>
      <c r="Q454" s="65">
        <f t="shared" si="69"/>
        <v>0</v>
      </c>
      <c r="R454" s="120" t="str">
        <f>IF(G454="","",IF(COUNT(SEARCH({"Inservice","Prof","PD"},G454)),TRUE,FALSE))</f>
        <v/>
      </c>
      <c r="S454" s="120" t="str">
        <f>IF(G454="","",IF(COUNT(SEARCH({"Parent","Conference","PT"},G454)),TRUE,FALSE))</f>
        <v/>
      </c>
      <c r="T454" s="72">
        <f t="shared" si="70"/>
        <v>0</v>
      </c>
      <c r="U454" s="72" t="str">
        <f t="shared" si="73"/>
        <v/>
      </c>
    </row>
    <row r="455" spans="1:21" ht="15.75" customHeight="1" x14ac:dyDescent="0.15">
      <c r="A455" s="4">
        <v>517</v>
      </c>
      <c r="B455" s="8" t="str">
        <f>IF(ISNA(IF($B$45=3,IF(VLOOKUP(A455,Calendar!$A$3:$G$368,7,FALSE)="S", "", VLOOKUP(A455,Calendar!$A$3:$G$368,7,FALSE)),IF(VLOOKUP(A455,Calendar!$A$3:$G$368,4,FALSE)="S", "", VLOOKUP(A455,Calendar!$A$3:$G$368,4,FALSE)))),"",IF($B$45=3,IF(VLOOKUP(A455,Calendar!$A$3:$G$368,7,FALSE)="S", "", VLOOKUP(A455,Calendar!$A$3:$G$368,7,FALSE)),IF(VLOOKUP(A455,Calendar!$A$3:$G$368,4,FALSE)="S", "", VLOOKUP(A455,Calendar!$A$3:$G$368,4,FALSE))))</f>
        <v>R</v>
      </c>
      <c r="C455" s="35">
        <f>IF($B$45=3,IF(B455="","",VLOOKUP(A455,Calendar!$A$3:$G$368,5,FALSE)),IF(B455="","",VLOOKUP(A455,Calendar!$A$3:$G$368,2,FALSE)))</f>
        <v>43237</v>
      </c>
      <c r="D455" s="107"/>
      <c r="E455" s="107"/>
      <c r="F455" s="108"/>
      <c r="G455" s="109"/>
      <c r="H455" s="112"/>
      <c r="I455" s="107"/>
      <c r="J455" s="108"/>
      <c r="K455" s="145"/>
      <c r="L455" s="145"/>
      <c r="M455" s="146"/>
      <c r="N455" s="110"/>
      <c r="O455" s="65">
        <f t="shared" si="71"/>
        <v>0</v>
      </c>
      <c r="P455" s="143">
        <f t="shared" si="72"/>
        <v>0</v>
      </c>
      <c r="Q455" s="65">
        <f t="shared" si="69"/>
        <v>0</v>
      </c>
      <c r="R455" s="120" t="str">
        <f>IF(G455="","",IF(COUNT(SEARCH({"Inservice","Prof","PD"},G455)),TRUE,FALSE))</f>
        <v/>
      </c>
      <c r="S455" s="120" t="str">
        <f>IF(G455="","",IF(COUNT(SEARCH({"Parent","Conference","PT"},G455)),TRUE,FALSE))</f>
        <v/>
      </c>
      <c r="T455" s="72">
        <f t="shared" si="70"/>
        <v>0</v>
      </c>
      <c r="U455" s="72" t="str">
        <f t="shared" si="73"/>
        <v/>
      </c>
    </row>
    <row r="456" spans="1:21" ht="15.75" customHeight="1" x14ac:dyDescent="0.15">
      <c r="A456" s="4">
        <v>518</v>
      </c>
      <c r="B456" s="8" t="str">
        <f>IF(ISNA(IF($B$45=3,IF(VLOOKUP(A456,Calendar!$A$3:$G$368,7,FALSE)="S", "", VLOOKUP(A456,Calendar!$A$3:$G$368,7,FALSE)),IF(VLOOKUP(A456,Calendar!$A$3:$G$368,4,FALSE)="S", "", VLOOKUP(A456,Calendar!$A$3:$G$368,4,FALSE)))),"",IF($B$45=3,IF(VLOOKUP(A456,Calendar!$A$3:$G$368,7,FALSE)="S", "", VLOOKUP(A456,Calendar!$A$3:$G$368,7,FALSE)),IF(VLOOKUP(A456,Calendar!$A$3:$G$368,4,FALSE)="S", "", VLOOKUP(A456,Calendar!$A$3:$G$368,4,FALSE))))</f>
        <v>F</v>
      </c>
      <c r="C456" s="35">
        <f>IF($B$45=3,IF(B456="","",VLOOKUP(A456,Calendar!$A$3:$G$368,5,FALSE)),IF(B456="","",VLOOKUP(A456,Calendar!$A$3:$G$368,2,FALSE)))</f>
        <v>43238</v>
      </c>
      <c r="D456" s="107"/>
      <c r="E456" s="107"/>
      <c r="F456" s="108"/>
      <c r="G456" s="109"/>
      <c r="H456" s="112"/>
      <c r="I456" s="107"/>
      <c r="J456" s="108"/>
      <c r="K456" s="145"/>
      <c r="L456" s="145"/>
      <c r="M456" s="146"/>
      <c r="N456" s="110"/>
      <c r="O456" s="65">
        <f t="shared" si="71"/>
        <v>0</v>
      </c>
      <c r="P456" s="143">
        <f t="shared" si="72"/>
        <v>0</v>
      </c>
      <c r="Q456" s="65">
        <f t="shared" si="69"/>
        <v>0</v>
      </c>
      <c r="R456" s="120" t="str">
        <f>IF(G456="","",IF(COUNT(SEARCH({"Inservice","Prof","PD"},G456)),TRUE,FALSE))</f>
        <v/>
      </c>
      <c r="S456" s="120" t="str">
        <f>IF(G456="","",IF(COUNT(SEARCH({"Parent","Conference","PT"},G456)),TRUE,FALSE))</f>
        <v/>
      </c>
      <c r="T456" s="72">
        <f t="shared" si="70"/>
        <v>0</v>
      </c>
      <c r="U456" s="72" t="str">
        <f t="shared" si="73"/>
        <v/>
      </c>
    </row>
    <row r="457" spans="1:21" ht="15.75" customHeight="1" x14ac:dyDescent="0.15">
      <c r="A457" s="4">
        <v>519</v>
      </c>
      <c r="B457" s="8" t="str">
        <f>IF(ISNA(IF($B$45=3,IF(VLOOKUP(A457,Calendar!$A$3:$G$368,7,FALSE)="S", "", VLOOKUP(A457,Calendar!$A$3:$G$368,7,FALSE)),IF(VLOOKUP(A457,Calendar!$A$3:$G$368,4,FALSE)="S", "", VLOOKUP(A457,Calendar!$A$3:$G$368,4,FALSE)))),"",IF($B$45=3,IF(VLOOKUP(A457,Calendar!$A$3:$G$368,7,FALSE)="S", "", VLOOKUP(A457,Calendar!$A$3:$G$368,7,FALSE)),IF(VLOOKUP(A457,Calendar!$A$3:$G$368,4,FALSE)="S", "", VLOOKUP(A457,Calendar!$A$3:$G$368,4,FALSE))))</f>
        <v/>
      </c>
      <c r="C457" s="35" t="str">
        <f>IF($B$45=3,IF(B457="","",VLOOKUP(A457,Calendar!$A$3:$G$368,5,FALSE)),IF(B457="","",VLOOKUP(A457,Calendar!$A$3:$G$368,2,FALSE)))</f>
        <v/>
      </c>
      <c r="D457" s="107"/>
      <c r="E457" s="107"/>
      <c r="F457" s="108"/>
      <c r="G457" s="109"/>
      <c r="H457" s="112"/>
      <c r="I457" s="107"/>
      <c r="J457" s="108"/>
      <c r="K457" s="145"/>
      <c r="L457" s="145"/>
      <c r="M457" s="146"/>
      <c r="N457" s="110"/>
      <c r="O457" s="65">
        <f t="shared" si="71"/>
        <v>0</v>
      </c>
      <c r="P457" s="143">
        <f t="shared" si="72"/>
        <v>0</v>
      </c>
      <c r="Q457" s="65">
        <f t="shared" si="69"/>
        <v>0</v>
      </c>
      <c r="R457" s="120" t="str">
        <f>IF(G457="","",IF(COUNT(SEARCH({"Inservice","Prof","PD"},G457)),TRUE,FALSE))</f>
        <v/>
      </c>
      <c r="S457" s="120" t="str">
        <f>IF(G457="","",IF(COUNT(SEARCH({"Parent","Conference","PT"},G457)),TRUE,FALSE))</f>
        <v/>
      </c>
      <c r="T457" s="72">
        <f t="shared" si="70"/>
        <v>0</v>
      </c>
      <c r="U457" s="72" t="str">
        <f t="shared" si="73"/>
        <v/>
      </c>
    </row>
    <row r="458" spans="1:21" ht="15.75" customHeight="1" x14ac:dyDescent="0.15">
      <c r="A458" s="4">
        <v>520</v>
      </c>
      <c r="B458" s="8" t="str">
        <f>IF(ISNA(IF($B$45=3,IF(VLOOKUP(A458,Calendar!$A$3:$G$368,7,FALSE)="S", "", VLOOKUP(A458,Calendar!$A$3:$G$368,7,FALSE)),IF(VLOOKUP(A458,Calendar!$A$3:$G$368,4,FALSE)="S", "", VLOOKUP(A458,Calendar!$A$3:$G$368,4,FALSE)))),"",IF($B$45=3,IF(VLOOKUP(A458,Calendar!$A$3:$G$368,7,FALSE)="S", "", VLOOKUP(A458,Calendar!$A$3:$G$368,7,FALSE)),IF(VLOOKUP(A458,Calendar!$A$3:$G$368,4,FALSE)="S", "", VLOOKUP(A458,Calendar!$A$3:$G$368,4,FALSE))))</f>
        <v/>
      </c>
      <c r="C458" s="35" t="str">
        <f>IF($B$45=3,IF(B458="","",VLOOKUP(A458,Calendar!$A$3:$G$368,5,FALSE)),IF(B458="","",VLOOKUP(A458,Calendar!$A$3:$G$368,2,FALSE)))</f>
        <v/>
      </c>
      <c r="D458" s="107"/>
      <c r="E458" s="107"/>
      <c r="F458" s="108"/>
      <c r="G458" s="109"/>
      <c r="H458" s="112"/>
      <c r="I458" s="107"/>
      <c r="J458" s="108"/>
      <c r="K458" s="145"/>
      <c r="L458" s="145"/>
      <c r="M458" s="146"/>
      <c r="N458" s="110"/>
      <c r="O458" s="65">
        <f t="shared" si="71"/>
        <v>0</v>
      </c>
      <c r="P458" s="143">
        <f t="shared" si="72"/>
        <v>0</v>
      </c>
      <c r="Q458" s="65">
        <f t="shared" si="69"/>
        <v>0</v>
      </c>
      <c r="R458" s="120" t="str">
        <f>IF(G458="","",IF(COUNT(SEARCH({"Inservice","Prof","PD"},G458)),TRUE,FALSE))</f>
        <v/>
      </c>
      <c r="S458" s="120" t="str">
        <f>IF(G458="","",IF(COUNT(SEARCH({"Parent","Conference","PT"},G458)),TRUE,FALSE))</f>
        <v/>
      </c>
      <c r="T458" s="72">
        <f t="shared" si="70"/>
        <v>0</v>
      </c>
      <c r="U458" s="72" t="str">
        <f t="shared" si="73"/>
        <v/>
      </c>
    </row>
    <row r="459" spans="1:21" ht="15.75" customHeight="1" x14ac:dyDescent="0.15">
      <c r="A459" s="4">
        <v>521</v>
      </c>
      <c r="B459" s="8" t="str">
        <f>IF(ISNA(IF($B$45=3,IF(VLOOKUP(A459,Calendar!$A$3:$G$368,7,FALSE)="S", "", VLOOKUP(A459,Calendar!$A$3:$G$368,7,FALSE)),IF(VLOOKUP(A459,Calendar!$A$3:$G$368,4,FALSE)="S", "", VLOOKUP(A459,Calendar!$A$3:$G$368,4,FALSE)))),"",IF($B$45=3,IF(VLOOKUP(A459,Calendar!$A$3:$G$368,7,FALSE)="S", "", VLOOKUP(A459,Calendar!$A$3:$G$368,7,FALSE)),IF(VLOOKUP(A459,Calendar!$A$3:$G$368,4,FALSE)="S", "", VLOOKUP(A459,Calendar!$A$3:$G$368,4,FALSE))))</f>
        <v>M</v>
      </c>
      <c r="C459" s="35">
        <f>IF($B$45=3,IF(B459="","",VLOOKUP(A459,Calendar!$A$3:$G$368,5,FALSE)),IF(B459="","",VLOOKUP(A459,Calendar!$A$3:$G$368,2,FALSE)))</f>
        <v>43241</v>
      </c>
      <c r="D459" s="107"/>
      <c r="E459" s="107"/>
      <c r="F459" s="108"/>
      <c r="G459" s="109"/>
      <c r="H459" s="112"/>
      <c r="I459" s="107"/>
      <c r="J459" s="108"/>
      <c r="K459" s="145"/>
      <c r="L459" s="145"/>
      <c r="M459" s="146"/>
      <c r="N459" s="110"/>
      <c r="O459" s="65">
        <f t="shared" si="71"/>
        <v>0</v>
      </c>
      <c r="P459" s="143">
        <f t="shared" si="72"/>
        <v>0</v>
      </c>
      <c r="Q459" s="65">
        <f t="shared" si="69"/>
        <v>0</v>
      </c>
      <c r="R459" s="120" t="str">
        <f>IF(G459="","",IF(COUNT(SEARCH({"Inservice","Prof","PD"},G459)),TRUE,FALSE))</f>
        <v/>
      </c>
      <c r="S459" s="120" t="str">
        <f>IF(G459="","",IF(COUNT(SEARCH({"Parent","Conference","PT"},G459)),TRUE,FALSE))</f>
        <v/>
      </c>
      <c r="T459" s="72">
        <f t="shared" si="70"/>
        <v>0</v>
      </c>
      <c r="U459" s="72" t="str">
        <f t="shared" si="73"/>
        <v/>
      </c>
    </row>
    <row r="460" spans="1:21" ht="15.75" customHeight="1" x14ac:dyDescent="0.15">
      <c r="A460" s="4">
        <v>522</v>
      </c>
      <c r="B460" s="8" t="str">
        <f>IF(ISNA(IF($B$45=3,IF(VLOOKUP(A460,Calendar!$A$3:$G$368,7,FALSE)="S", "", VLOOKUP(A460,Calendar!$A$3:$G$368,7,FALSE)),IF(VLOOKUP(A460,Calendar!$A$3:$G$368,4,FALSE)="S", "", VLOOKUP(A460,Calendar!$A$3:$G$368,4,FALSE)))),"",IF($B$45=3,IF(VLOOKUP(A460,Calendar!$A$3:$G$368,7,FALSE)="S", "", VLOOKUP(A460,Calendar!$A$3:$G$368,7,FALSE)),IF(VLOOKUP(A460,Calendar!$A$3:$G$368,4,FALSE)="S", "", VLOOKUP(A460,Calendar!$A$3:$G$368,4,FALSE))))</f>
        <v>T</v>
      </c>
      <c r="C460" s="35">
        <f>IF($B$45=3,IF(B460="","",VLOOKUP(A460,Calendar!$A$3:$G$368,5,FALSE)),IF(B460="","",VLOOKUP(A460,Calendar!$A$3:$G$368,2,FALSE)))</f>
        <v>43242</v>
      </c>
      <c r="D460" s="107"/>
      <c r="E460" s="107"/>
      <c r="F460" s="108"/>
      <c r="G460" s="109"/>
      <c r="H460" s="112"/>
      <c r="I460" s="107"/>
      <c r="J460" s="108"/>
      <c r="K460" s="147"/>
      <c r="L460" s="147"/>
      <c r="M460" s="148"/>
      <c r="N460" s="113"/>
      <c r="O460" s="65">
        <f t="shared" si="71"/>
        <v>0</v>
      </c>
      <c r="P460" s="143">
        <f t="shared" si="72"/>
        <v>0</v>
      </c>
      <c r="Q460" s="65">
        <f t="shared" si="69"/>
        <v>0</v>
      </c>
      <c r="R460" s="120" t="str">
        <f>IF(G460="","",IF(COUNT(SEARCH({"Inservice","Prof","PD"},G460)),TRUE,FALSE))</f>
        <v/>
      </c>
      <c r="S460" s="120" t="str">
        <f>IF(G460="","",IF(COUNT(SEARCH({"Parent","Conference","PT"},G460)),TRUE,FALSE))</f>
        <v/>
      </c>
      <c r="T460" s="72">
        <f t="shared" si="70"/>
        <v>0</v>
      </c>
      <c r="U460" s="72" t="str">
        <f t="shared" si="73"/>
        <v/>
      </c>
    </row>
    <row r="461" spans="1:21" ht="15.75" customHeight="1" x14ac:dyDescent="0.15">
      <c r="A461" s="4">
        <v>523</v>
      </c>
      <c r="B461" s="8" t="str">
        <f>IF(ISNA(IF($B$45=3,IF(VLOOKUP(A461,Calendar!$A$3:$G$368,7,FALSE)="S", "", VLOOKUP(A461,Calendar!$A$3:$G$368,7,FALSE)),IF(VLOOKUP(A461,Calendar!$A$3:$G$368,4,FALSE)="S", "", VLOOKUP(A461,Calendar!$A$3:$G$368,4,FALSE)))),"",IF($B$45=3,IF(VLOOKUP(A461,Calendar!$A$3:$G$368,7,FALSE)="S", "", VLOOKUP(A461,Calendar!$A$3:$G$368,7,FALSE)),IF(VLOOKUP(A461,Calendar!$A$3:$G$368,4,FALSE)="S", "", VLOOKUP(A461,Calendar!$A$3:$G$368,4,FALSE))))</f>
        <v>W</v>
      </c>
      <c r="C461" s="35">
        <f>IF($B$45=3,IF(B461="","",VLOOKUP(A461,Calendar!$A$3:$G$368,5,FALSE)),IF(B461="","",VLOOKUP(A461,Calendar!$A$3:$G$368,2,FALSE)))</f>
        <v>43243</v>
      </c>
      <c r="D461" s="107"/>
      <c r="E461" s="107"/>
      <c r="F461" s="108"/>
      <c r="G461" s="109"/>
      <c r="H461" s="112"/>
      <c r="I461" s="107"/>
      <c r="J461" s="108"/>
      <c r="K461" s="145"/>
      <c r="L461" s="145"/>
      <c r="M461" s="146"/>
      <c r="N461" s="110"/>
      <c r="O461" s="65">
        <f t="shared" si="71"/>
        <v>0</v>
      </c>
      <c r="P461" s="143">
        <f t="shared" si="72"/>
        <v>0</v>
      </c>
      <c r="Q461" s="65">
        <f t="shared" si="69"/>
        <v>0</v>
      </c>
      <c r="R461" s="120" t="str">
        <f>IF(G461="","",IF(COUNT(SEARCH({"Inservice","Prof","PD"},G461)),TRUE,FALSE))</f>
        <v/>
      </c>
      <c r="S461" s="120" t="str">
        <f>IF(G461="","",IF(COUNT(SEARCH({"Parent","Conference","PT"},G461)),TRUE,FALSE))</f>
        <v/>
      </c>
      <c r="T461" s="72">
        <f t="shared" si="70"/>
        <v>0</v>
      </c>
      <c r="U461" s="72" t="str">
        <f t="shared" si="73"/>
        <v/>
      </c>
    </row>
    <row r="462" spans="1:21" ht="15.75" customHeight="1" x14ac:dyDescent="0.15">
      <c r="A462" s="4">
        <v>524</v>
      </c>
      <c r="B462" s="8" t="str">
        <f>IF(ISNA(IF($B$45=3,IF(VLOOKUP(A462,Calendar!$A$3:$G$368,7,FALSE)="S", "", VLOOKUP(A462,Calendar!$A$3:$G$368,7,FALSE)),IF(VLOOKUP(A462,Calendar!$A$3:$G$368,4,FALSE)="S", "", VLOOKUP(A462,Calendar!$A$3:$G$368,4,FALSE)))),"",IF($B$45=3,IF(VLOOKUP(A462,Calendar!$A$3:$G$368,7,FALSE)="S", "", VLOOKUP(A462,Calendar!$A$3:$G$368,7,FALSE)),IF(VLOOKUP(A462,Calendar!$A$3:$G$368,4,FALSE)="S", "", VLOOKUP(A462,Calendar!$A$3:$G$368,4,FALSE))))</f>
        <v>R</v>
      </c>
      <c r="C462" s="35">
        <f>IF($B$45=3,IF(B462="","",VLOOKUP(A462,Calendar!$A$3:$G$368,5,FALSE)),IF(B462="","",VLOOKUP(A462,Calendar!$A$3:$G$368,2,FALSE)))</f>
        <v>43244</v>
      </c>
      <c r="D462" s="107"/>
      <c r="E462" s="107"/>
      <c r="F462" s="108"/>
      <c r="G462" s="109"/>
      <c r="H462" s="112"/>
      <c r="I462" s="107"/>
      <c r="J462" s="108"/>
      <c r="K462" s="145"/>
      <c r="L462" s="145"/>
      <c r="M462" s="146"/>
      <c r="N462" s="110"/>
      <c r="O462" s="65">
        <f t="shared" si="71"/>
        <v>0</v>
      </c>
      <c r="P462" s="143">
        <f t="shared" si="72"/>
        <v>0</v>
      </c>
      <c r="Q462" s="65">
        <f t="shared" si="69"/>
        <v>0</v>
      </c>
      <c r="R462" s="120" t="str">
        <f>IF(G462="","",IF(COUNT(SEARCH({"Inservice","Prof","PD"},G462)),TRUE,FALSE))</f>
        <v/>
      </c>
      <c r="S462" s="120" t="str">
        <f>IF(G462="","",IF(COUNT(SEARCH({"Parent","Conference","PT"},G462)),TRUE,FALSE))</f>
        <v/>
      </c>
      <c r="T462" s="72">
        <f t="shared" si="70"/>
        <v>0</v>
      </c>
      <c r="U462" s="72" t="str">
        <f t="shared" si="73"/>
        <v/>
      </c>
    </row>
    <row r="463" spans="1:21" ht="15.75" customHeight="1" x14ac:dyDescent="0.15">
      <c r="A463" s="4">
        <v>525</v>
      </c>
      <c r="B463" s="8" t="str">
        <f>IF(ISNA(IF($B$45=3,IF(VLOOKUP(A463,Calendar!$A$3:$G$368,7,FALSE)="S", "", VLOOKUP(A463,Calendar!$A$3:$G$368,7,FALSE)),IF(VLOOKUP(A463,Calendar!$A$3:$G$368,4,FALSE)="S", "", VLOOKUP(A463,Calendar!$A$3:$G$368,4,FALSE)))),"",IF($B$45=3,IF(VLOOKUP(A463,Calendar!$A$3:$G$368,7,FALSE)="S", "", VLOOKUP(A463,Calendar!$A$3:$G$368,7,FALSE)),IF(VLOOKUP(A463,Calendar!$A$3:$G$368,4,FALSE)="S", "", VLOOKUP(A463,Calendar!$A$3:$G$368,4,FALSE))))</f>
        <v>F</v>
      </c>
      <c r="C463" s="35">
        <f>IF($B$45=3,IF(B463="","",VLOOKUP(A463,Calendar!$A$3:$G$368,5,FALSE)),IF(B463="","",VLOOKUP(A463,Calendar!$A$3:$G$368,2,FALSE)))</f>
        <v>43245</v>
      </c>
      <c r="D463" s="107"/>
      <c r="E463" s="107"/>
      <c r="F463" s="108"/>
      <c r="G463" s="109"/>
      <c r="H463" s="107"/>
      <c r="I463" s="107"/>
      <c r="J463" s="108"/>
      <c r="K463" s="145"/>
      <c r="L463" s="145"/>
      <c r="M463" s="146"/>
      <c r="N463" s="110"/>
      <c r="O463" s="65">
        <f t="shared" si="71"/>
        <v>0</v>
      </c>
      <c r="P463" s="143">
        <f t="shared" si="72"/>
        <v>0</v>
      </c>
      <c r="Q463" s="65">
        <f t="shared" si="69"/>
        <v>0</v>
      </c>
      <c r="R463" s="120" t="str">
        <f>IF(G463="","",IF(COUNT(SEARCH({"Inservice","Prof","PD"},G463)),TRUE,FALSE))</f>
        <v/>
      </c>
      <c r="S463" s="120" t="str">
        <f>IF(G463="","",IF(COUNT(SEARCH({"Parent","Conference","PT"},G463)),TRUE,FALSE))</f>
        <v/>
      </c>
      <c r="T463" s="72">
        <f t="shared" si="70"/>
        <v>0</v>
      </c>
      <c r="U463" s="72" t="str">
        <f t="shared" si="73"/>
        <v/>
      </c>
    </row>
    <row r="464" spans="1:21" ht="15.75" customHeight="1" x14ac:dyDescent="0.15">
      <c r="A464" s="4">
        <v>526</v>
      </c>
      <c r="B464" s="8" t="str">
        <f>IF(ISNA(IF($B$45=3,IF(VLOOKUP(A464,Calendar!$A$3:$G$368,7,FALSE)="S", "", VLOOKUP(A464,Calendar!$A$3:$G$368,7,FALSE)),IF(VLOOKUP(A464,Calendar!$A$3:$G$368,4,FALSE)="S", "", VLOOKUP(A464,Calendar!$A$3:$G$368,4,FALSE)))),"",IF($B$45=3,IF(VLOOKUP(A464,Calendar!$A$3:$G$368,7,FALSE)="S", "", VLOOKUP(A464,Calendar!$A$3:$G$368,7,FALSE)),IF(VLOOKUP(A464,Calendar!$A$3:$G$368,4,FALSE)="S", "", VLOOKUP(A464,Calendar!$A$3:$G$368,4,FALSE))))</f>
        <v/>
      </c>
      <c r="C464" s="35" t="str">
        <f>IF($B$45=3,IF(B464="","",VLOOKUP(A464,Calendar!$A$3:$G$368,5,FALSE)),IF(B464="","",VLOOKUP(A464,Calendar!$A$3:$G$368,2,FALSE)))</f>
        <v/>
      </c>
      <c r="D464" s="107"/>
      <c r="E464" s="107"/>
      <c r="F464" s="108"/>
      <c r="G464" s="109"/>
      <c r="H464" s="107"/>
      <c r="I464" s="107"/>
      <c r="J464" s="108"/>
      <c r="K464" s="145"/>
      <c r="L464" s="145"/>
      <c r="M464" s="146"/>
      <c r="N464" s="110"/>
      <c r="O464" s="65">
        <f t="shared" si="71"/>
        <v>0</v>
      </c>
      <c r="P464" s="143">
        <f t="shared" si="72"/>
        <v>0</v>
      </c>
      <c r="Q464" s="65">
        <f t="shared" si="69"/>
        <v>0</v>
      </c>
      <c r="R464" s="120" t="str">
        <f>IF(G464="","",IF(COUNT(SEARCH({"Inservice","Prof","PD"},G464)),TRUE,FALSE))</f>
        <v/>
      </c>
      <c r="S464" s="120" t="str">
        <f>IF(G464="","",IF(COUNT(SEARCH({"Parent","Conference","PT"},G464)),TRUE,FALSE))</f>
        <v/>
      </c>
      <c r="T464" s="72">
        <f t="shared" si="70"/>
        <v>0</v>
      </c>
      <c r="U464" s="72" t="str">
        <f t="shared" si="73"/>
        <v/>
      </c>
    </row>
    <row r="465" spans="1:21" ht="15.75" customHeight="1" x14ac:dyDescent="0.15">
      <c r="A465" s="4">
        <v>527</v>
      </c>
      <c r="B465" s="8" t="str">
        <f>IF(ISNA(IF($B$45=3,IF(VLOOKUP(A465,Calendar!$A$3:$G$368,7,FALSE)="S", "", VLOOKUP(A465,Calendar!$A$3:$G$368,7,FALSE)),IF(VLOOKUP(A465,Calendar!$A$3:$G$368,4,FALSE)="S", "", VLOOKUP(A465,Calendar!$A$3:$G$368,4,FALSE)))),"",IF($B$45=3,IF(VLOOKUP(A465,Calendar!$A$3:$G$368,7,FALSE)="S", "", VLOOKUP(A465,Calendar!$A$3:$G$368,7,FALSE)),IF(VLOOKUP(A465,Calendar!$A$3:$G$368,4,FALSE)="S", "", VLOOKUP(A465,Calendar!$A$3:$G$368,4,FALSE))))</f>
        <v/>
      </c>
      <c r="C465" s="35" t="str">
        <f>IF($B$45=3,IF(B465="","",VLOOKUP(A465,Calendar!$A$3:$G$368,5,FALSE)),IF(B465="","",VLOOKUP(A465,Calendar!$A$3:$G$368,2,FALSE)))</f>
        <v/>
      </c>
      <c r="D465" s="107"/>
      <c r="E465" s="107"/>
      <c r="F465" s="108"/>
      <c r="G465" s="109"/>
      <c r="H465" s="107"/>
      <c r="I465" s="107"/>
      <c r="J465" s="108"/>
      <c r="K465" s="145"/>
      <c r="L465" s="145"/>
      <c r="M465" s="146"/>
      <c r="N465" s="110"/>
      <c r="O465" s="65">
        <f t="shared" si="71"/>
        <v>0</v>
      </c>
      <c r="P465" s="143">
        <f t="shared" si="72"/>
        <v>0</v>
      </c>
      <c r="Q465" s="65">
        <f t="shared" si="69"/>
        <v>0</v>
      </c>
      <c r="R465" s="120" t="str">
        <f>IF(G465="","",IF(COUNT(SEARCH({"Inservice","Prof","PD"},G465)),TRUE,FALSE))</f>
        <v/>
      </c>
      <c r="S465" s="120" t="str">
        <f>IF(G465="","",IF(COUNT(SEARCH({"Parent","Conference","PT"},G465)),TRUE,FALSE))</f>
        <v/>
      </c>
      <c r="T465" s="72">
        <f t="shared" si="70"/>
        <v>0</v>
      </c>
      <c r="U465" s="72" t="str">
        <f t="shared" si="73"/>
        <v/>
      </c>
    </row>
    <row r="466" spans="1:21" ht="15.75" customHeight="1" x14ac:dyDescent="0.15">
      <c r="A466" s="4">
        <v>528</v>
      </c>
      <c r="B466" s="8" t="str">
        <f>IF(ISNA(IF($B$45=3,IF(VLOOKUP(A466,Calendar!$A$3:$G$368,7,FALSE)="S", "", VLOOKUP(A466,Calendar!$A$3:$G$368,7,FALSE)),IF(VLOOKUP(A466,Calendar!$A$3:$G$368,4,FALSE)="S", "", VLOOKUP(A466,Calendar!$A$3:$G$368,4,FALSE)))),"",IF($B$45=3,IF(VLOOKUP(A466,Calendar!$A$3:$G$368,7,FALSE)="S", "", VLOOKUP(A466,Calendar!$A$3:$G$368,7,FALSE)),IF(VLOOKUP(A466,Calendar!$A$3:$G$368,4,FALSE)="S", "", VLOOKUP(A466,Calendar!$A$3:$G$368,4,FALSE))))</f>
        <v>M</v>
      </c>
      <c r="C466" s="35">
        <f>IF($B$45=3,IF(B466="","",VLOOKUP(A466,Calendar!$A$3:$G$368,5,FALSE)),IF(B466="","",VLOOKUP(A466,Calendar!$A$3:$G$368,2,FALSE)))</f>
        <v>43248</v>
      </c>
      <c r="D466" s="107"/>
      <c r="E466" s="107"/>
      <c r="F466" s="108"/>
      <c r="G466" s="109"/>
      <c r="H466" s="107"/>
      <c r="I466" s="107"/>
      <c r="J466" s="108"/>
      <c r="K466" s="145"/>
      <c r="L466" s="145"/>
      <c r="M466" s="146"/>
      <c r="N466" s="110"/>
      <c r="O466" s="65">
        <f t="shared" si="71"/>
        <v>0</v>
      </c>
      <c r="P466" s="143">
        <f t="shared" si="72"/>
        <v>0</v>
      </c>
      <c r="Q466" s="65">
        <f t="shared" si="69"/>
        <v>0</v>
      </c>
      <c r="R466" s="120" t="str">
        <f>IF(G466="","",IF(COUNT(SEARCH({"Inservice","Prof","PD"},G466)),TRUE,FALSE))</f>
        <v/>
      </c>
      <c r="S466" s="120" t="str">
        <f>IF(G466="","",IF(COUNT(SEARCH({"Parent","Conference","PT"},G466)),TRUE,FALSE))</f>
        <v/>
      </c>
      <c r="T466" s="72">
        <f t="shared" si="70"/>
        <v>0</v>
      </c>
      <c r="U466" s="72" t="str">
        <f t="shared" si="73"/>
        <v/>
      </c>
    </row>
    <row r="467" spans="1:21" ht="15.75" customHeight="1" x14ac:dyDescent="0.15">
      <c r="A467" s="4">
        <v>529</v>
      </c>
      <c r="B467" s="8" t="str">
        <f>IF(ISNA(IF($B$45=3,IF(VLOOKUP(A467,Calendar!$A$3:$G$368,7,FALSE)="S", "", VLOOKUP(A467,Calendar!$A$3:$G$368,7,FALSE)),IF(VLOOKUP(A467,Calendar!$A$3:$G$368,4,FALSE)="S", "", VLOOKUP(A467,Calendar!$A$3:$G$368,4,FALSE)))),"",IF($B$45=3,IF(VLOOKUP(A467,Calendar!$A$3:$G$368,7,FALSE)="S", "", VLOOKUP(A467,Calendar!$A$3:$G$368,7,FALSE)),IF(VLOOKUP(A467,Calendar!$A$3:$G$368,4,FALSE)="S", "", VLOOKUP(A467,Calendar!$A$3:$G$368,4,FALSE))))</f>
        <v>T</v>
      </c>
      <c r="C467" s="35">
        <f>IF($B$45=3,IF(B467="","",VLOOKUP(A467,Calendar!$A$3:$G$368,5,FALSE)),IF(B467="","",VLOOKUP(A467,Calendar!$A$3:$G$368,2,FALSE)))</f>
        <v>43249</v>
      </c>
      <c r="D467" s="107"/>
      <c r="E467" s="107"/>
      <c r="F467" s="108"/>
      <c r="G467" s="109"/>
      <c r="H467" s="107"/>
      <c r="I467" s="107"/>
      <c r="J467" s="108"/>
      <c r="K467" s="145"/>
      <c r="L467" s="145"/>
      <c r="M467" s="146"/>
      <c r="N467" s="110"/>
      <c r="O467" s="65">
        <f t="shared" si="71"/>
        <v>0</v>
      </c>
      <c r="P467" s="143">
        <f t="shared" si="72"/>
        <v>0</v>
      </c>
      <c r="Q467" s="65">
        <f t="shared" si="69"/>
        <v>0</v>
      </c>
      <c r="R467" s="120" t="str">
        <f>IF(G467="","",IF(COUNT(SEARCH({"Inservice","Prof","PD"},G467)),TRUE,FALSE))</f>
        <v/>
      </c>
      <c r="S467" s="120" t="str">
        <f>IF(G467="","",IF(COUNT(SEARCH({"Parent","Conference","PT"},G467)),TRUE,FALSE))</f>
        <v/>
      </c>
      <c r="T467" s="72">
        <f t="shared" si="70"/>
        <v>0</v>
      </c>
      <c r="U467" s="72" t="str">
        <f t="shared" si="73"/>
        <v/>
      </c>
    </row>
    <row r="468" spans="1:21" ht="15.75" customHeight="1" x14ac:dyDescent="0.15">
      <c r="A468" s="4">
        <v>530</v>
      </c>
      <c r="B468" s="8" t="str">
        <f>IF(ISNA(IF($B$45=3,IF(VLOOKUP(A468,Calendar!$A$3:$G$368,7,FALSE)="S", "", VLOOKUP(A468,Calendar!$A$3:$G$368,7,FALSE)),IF(VLOOKUP(A468,Calendar!$A$3:$G$368,4,FALSE)="S", "", VLOOKUP(A468,Calendar!$A$3:$G$368,4,FALSE)))),"",IF($B$45=3,IF(VLOOKUP(A468,Calendar!$A$3:$G$368,7,FALSE)="S", "", VLOOKUP(A468,Calendar!$A$3:$G$368,7,FALSE)),IF(VLOOKUP(A468,Calendar!$A$3:$G$368,4,FALSE)="S", "", VLOOKUP(A468,Calendar!$A$3:$G$368,4,FALSE))))</f>
        <v>W</v>
      </c>
      <c r="C468" s="35">
        <f>IF($B$45=3,IF(B468="","",VLOOKUP(A468,Calendar!$A$3:$G$368,5,FALSE)),IF(B468="","",VLOOKUP(A468,Calendar!$A$3:$G$368,2,FALSE)))</f>
        <v>43250</v>
      </c>
      <c r="D468" s="107"/>
      <c r="E468" s="107"/>
      <c r="F468" s="108"/>
      <c r="G468" s="109"/>
      <c r="H468" s="107"/>
      <c r="I468" s="107"/>
      <c r="J468" s="108"/>
      <c r="K468" s="145"/>
      <c r="L468" s="145"/>
      <c r="M468" s="146"/>
      <c r="N468" s="110"/>
      <c r="O468" s="65">
        <f t="shared" si="71"/>
        <v>0</v>
      </c>
      <c r="P468" s="143">
        <f t="shared" si="72"/>
        <v>0</v>
      </c>
      <c r="Q468" s="65">
        <f t="shared" si="69"/>
        <v>0</v>
      </c>
      <c r="R468" s="120" t="str">
        <f>IF(G468="","",IF(COUNT(SEARCH({"Inservice","Prof","PD"},G468)),TRUE,FALSE))</f>
        <v/>
      </c>
      <c r="S468" s="120" t="str">
        <f>IF(G468="","",IF(COUNT(SEARCH({"Parent","Conference","PT"},G468)),TRUE,FALSE))</f>
        <v/>
      </c>
      <c r="T468" s="72">
        <f t="shared" si="70"/>
        <v>0</v>
      </c>
      <c r="U468" s="72" t="str">
        <f t="shared" si="73"/>
        <v/>
      </c>
    </row>
    <row r="469" spans="1:21" ht="15.75" customHeight="1" x14ac:dyDescent="0.15">
      <c r="A469" s="4">
        <v>531</v>
      </c>
      <c r="B469" s="8" t="str">
        <f>IF(ISNA(IF($B$45=3,IF(VLOOKUP(A469,Calendar!$A$3:$G$368,7,FALSE)="S", "", VLOOKUP(A469,Calendar!$A$3:$G$368,7,FALSE)),IF(VLOOKUP(A469,Calendar!$A$3:$G$368,4,FALSE)="S", "", VLOOKUP(A469,Calendar!$A$3:$G$368,4,FALSE)))),"",IF($B$45=3,IF(VLOOKUP(A469,Calendar!$A$3:$G$368,7,FALSE)="S", "", VLOOKUP(A469,Calendar!$A$3:$G$368,7,FALSE)),IF(VLOOKUP(A469,Calendar!$A$3:$G$368,4,FALSE)="S", "", VLOOKUP(A469,Calendar!$A$3:$G$368,4,FALSE))))</f>
        <v>R</v>
      </c>
      <c r="C469" s="35">
        <f>IF($B$45=3,IF(B469="","",VLOOKUP(A469,Calendar!$A$3:$G$368,5,FALSE)),IF(B469="","",VLOOKUP(A469,Calendar!$A$3:$G$368,2,FALSE)))</f>
        <v>43251</v>
      </c>
      <c r="D469" s="107"/>
      <c r="E469" s="107"/>
      <c r="F469" s="108"/>
      <c r="G469" s="109"/>
      <c r="H469" s="107"/>
      <c r="I469" s="107"/>
      <c r="J469" s="108"/>
      <c r="K469" s="145"/>
      <c r="L469" s="145"/>
      <c r="M469" s="146"/>
      <c r="N469" s="110"/>
      <c r="O469" s="65">
        <f t="shared" si="71"/>
        <v>0</v>
      </c>
      <c r="P469" s="143">
        <f t="shared" si="72"/>
        <v>0</v>
      </c>
      <c r="Q469" s="65">
        <f t="shared" si="69"/>
        <v>0</v>
      </c>
      <c r="R469" s="120" t="str">
        <f>IF(G469="","",IF(COUNT(SEARCH({"Inservice","Prof","PD"},G469)),TRUE,FALSE))</f>
        <v/>
      </c>
      <c r="S469" s="120" t="str">
        <f>IF(G469="","",IF(COUNT(SEARCH({"Parent","Conference","PT"},G469)),TRUE,FALSE))</f>
        <v/>
      </c>
      <c r="T469" s="72">
        <f t="shared" si="70"/>
        <v>0</v>
      </c>
      <c r="U469" s="72" t="str">
        <f t="shared" si="73"/>
        <v/>
      </c>
    </row>
    <row r="470" spans="1:21" ht="3" customHeight="1" x14ac:dyDescent="0.15">
      <c r="B470" s="24"/>
      <c r="C470" s="11"/>
      <c r="D470" s="12"/>
      <c r="E470" s="12"/>
      <c r="F470" s="13"/>
      <c r="G470" s="11"/>
      <c r="H470" s="12"/>
      <c r="I470" s="12"/>
      <c r="J470" s="12"/>
      <c r="K470" s="12"/>
      <c r="L470" s="12"/>
      <c r="M470" s="12"/>
      <c r="N470" s="13"/>
      <c r="O470" s="13"/>
      <c r="P470" s="13"/>
      <c r="Q470" s="11"/>
      <c r="R470" s="63"/>
      <c r="S470" s="63"/>
      <c r="T470" s="63"/>
      <c r="U470" s="63"/>
    </row>
    <row r="471" spans="1:21" ht="15.75" customHeight="1" x14ac:dyDescent="0.15">
      <c r="B471" s="25" t="s">
        <v>17</v>
      </c>
      <c r="C471" s="26"/>
      <c r="D471" s="27"/>
      <c r="E471" s="28">
        <f>COUNT(E439:E469)</f>
        <v>0</v>
      </c>
      <c r="F471" s="29"/>
      <c r="G471" s="30" t="s">
        <v>58</v>
      </c>
      <c r="H471" s="12"/>
      <c r="I471" s="12"/>
      <c r="J471" s="12"/>
      <c r="K471" s="12"/>
      <c r="L471" s="12"/>
      <c r="M471" s="12"/>
      <c r="N471" s="13"/>
      <c r="O471" s="66">
        <f>SUM(O439:O469)*0.5</f>
        <v>0</v>
      </c>
      <c r="P471" s="66">
        <f t="shared" ref="P471:Q471" si="74">SUM(P439:P469)</f>
        <v>0</v>
      </c>
      <c r="Q471" s="66">
        <f t="shared" si="74"/>
        <v>0</v>
      </c>
      <c r="R471" s="71"/>
      <c r="S471" s="71"/>
    </row>
    <row r="472" spans="1:21" ht="15.75" customHeight="1" x14ac:dyDescent="0.15">
      <c r="B472" s="31" t="s">
        <v>46</v>
      </c>
      <c r="C472" s="31"/>
      <c r="D472" s="32"/>
      <c r="E472" s="32"/>
      <c r="F472" s="73">
        <f>COUNTIF(T439:T469,1)</f>
        <v>0</v>
      </c>
      <c r="G472" s="79" t="s">
        <v>18</v>
      </c>
      <c r="H472" s="76"/>
      <c r="I472" s="76"/>
      <c r="J472" s="76"/>
      <c r="K472" s="76"/>
      <c r="L472" s="76"/>
      <c r="M472" s="76"/>
      <c r="N472" s="77">
        <f>SUM(N439:N469)</f>
        <v>0</v>
      </c>
      <c r="O472" s="77">
        <f>O471*1440/60</f>
        <v>0</v>
      </c>
      <c r="P472" s="77">
        <f t="shared" ref="P472" si="75">P471*1440/60</f>
        <v>0</v>
      </c>
      <c r="Q472" s="77">
        <f t="shared" ref="Q472" si="76">Q471*1440/60</f>
        <v>0</v>
      </c>
      <c r="R472" s="1"/>
      <c r="S472" s="1"/>
    </row>
    <row r="473" spans="1:21" ht="15.75" customHeight="1" x14ac:dyDescent="0.15">
      <c r="B473" s="8"/>
      <c r="C473" s="7"/>
      <c r="D473" s="14"/>
      <c r="E473" s="14"/>
      <c r="F473" s="15"/>
      <c r="G473" s="16"/>
      <c r="H473" s="14"/>
      <c r="I473" s="14"/>
      <c r="J473" s="14"/>
      <c r="K473" s="14"/>
      <c r="L473" s="14"/>
      <c r="M473" s="14"/>
      <c r="N473" s="15"/>
      <c r="O473" s="15"/>
      <c r="P473" s="15"/>
      <c r="Q473" s="7"/>
    </row>
    <row r="474" spans="1:21" ht="15.75" customHeight="1" x14ac:dyDescent="0.2">
      <c r="B474" s="157" t="s">
        <v>0</v>
      </c>
      <c r="C474" s="158"/>
      <c r="D474" s="158"/>
      <c r="E474" s="158"/>
      <c r="F474" s="158"/>
      <c r="G474" s="158"/>
      <c r="H474" s="158"/>
      <c r="I474" s="158"/>
      <c r="J474" s="158"/>
      <c r="K474" s="158"/>
      <c r="L474" s="158"/>
      <c r="M474" s="158"/>
      <c r="N474" s="158"/>
      <c r="O474" s="158"/>
      <c r="P474" s="158"/>
      <c r="Q474" s="158"/>
      <c r="R474" s="1"/>
      <c r="S474" s="1"/>
    </row>
    <row r="475" spans="1:21" ht="15.75" customHeight="1" x14ac:dyDescent="0.2">
      <c r="B475" s="157" t="str">
        <f>VLOOKUP(B45,Calendar!$O$11:$P$13,2,FALSE)</f>
        <v>Please Select</v>
      </c>
      <c r="C475" s="158"/>
      <c r="D475" s="158"/>
      <c r="E475" s="158"/>
      <c r="F475" s="158"/>
      <c r="G475" s="158"/>
      <c r="H475" s="158"/>
      <c r="I475" s="158"/>
      <c r="J475" s="158"/>
      <c r="K475" s="158"/>
      <c r="L475" s="158"/>
      <c r="M475" s="158"/>
      <c r="N475" s="158"/>
      <c r="O475" s="158"/>
      <c r="P475" s="158"/>
      <c r="Q475" s="158"/>
      <c r="R475" s="1"/>
      <c r="S475" s="1"/>
    </row>
    <row r="476" spans="1:21" ht="15.75" customHeight="1" x14ac:dyDescent="0.15">
      <c r="B476" s="1"/>
      <c r="C476" s="1"/>
      <c r="D476" s="2"/>
      <c r="E476" s="2"/>
      <c r="F476" s="3"/>
      <c r="G476" s="1"/>
      <c r="P476" s="3"/>
      <c r="Q476" s="1"/>
    </row>
    <row r="477" spans="1:21" ht="15.75" customHeight="1" x14ac:dyDescent="0.2">
      <c r="B477" s="19" t="s">
        <v>20</v>
      </c>
      <c r="D477" s="159" t="s">
        <v>71</v>
      </c>
      <c r="E477" s="160"/>
      <c r="N477" s="56" t="s">
        <v>66</v>
      </c>
      <c r="O477" s="161" t="str">
        <f>IF($O$47="","",$O$47)</f>
        <v/>
      </c>
      <c r="P477" s="162"/>
      <c r="Q477" s="162"/>
    </row>
    <row r="478" spans="1:21" ht="15.75" customHeight="1" x14ac:dyDescent="0.15">
      <c r="R478" s="22"/>
      <c r="S478" s="22"/>
    </row>
    <row r="479" spans="1:21" ht="23.25" x14ac:dyDescent="0.2">
      <c r="B479" s="58"/>
      <c r="C479" s="58"/>
      <c r="D479" s="152" t="s">
        <v>3</v>
      </c>
      <c r="E479" s="153"/>
      <c r="F479" s="59" t="s">
        <v>56</v>
      </c>
      <c r="G479" s="154" t="s">
        <v>53</v>
      </c>
      <c r="H479" s="155"/>
      <c r="I479" s="156"/>
      <c r="J479" s="131" t="s">
        <v>75</v>
      </c>
      <c r="K479" s="133" t="s">
        <v>4</v>
      </c>
      <c r="L479" s="134"/>
      <c r="M479" s="135" t="s">
        <v>75</v>
      </c>
      <c r="N479" s="59" t="s">
        <v>54</v>
      </c>
      <c r="O479" s="59" t="s">
        <v>4</v>
      </c>
      <c r="P479" s="59" t="s">
        <v>5</v>
      </c>
      <c r="Q479" s="60" t="s">
        <v>6</v>
      </c>
      <c r="R479" s="22"/>
      <c r="S479" s="22"/>
    </row>
    <row r="480" spans="1:21" ht="15.75" customHeight="1" x14ac:dyDescent="0.15">
      <c r="B480" s="8" t="s">
        <v>7</v>
      </c>
      <c r="C480" s="8" t="s">
        <v>8</v>
      </c>
      <c r="D480" s="9" t="s">
        <v>9</v>
      </c>
      <c r="E480" s="9" t="s">
        <v>10</v>
      </c>
      <c r="F480" s="10" t="s">
        <v>55</v>
      </c>
      <c r="G480" s="8" t="s">
        <v>11</v>
      </c>
      <c r="H480" s="9" t="s">
        <v>9</v>
      </c>
      <c r="I480" s="9" t="s">
        <v>10</v>
      </c>
      <c r="J480" s="132" t="s">
        <v>55</v>
      </c>
      <c r="K480" s="136" t="s">
        <v>9</v>
      </c>
      <c r="L480" s="137" t="s">
        <v>10</v>
      </c>
      <c r="M480" s="138" t="s">
        <v>55</v>
      </c>
      <c r="N480" s="10" t="s">
        <v>12</v>
      </c>
      <c r="O480" s="10" t="s">
        <v>55</v>
      </c>
      <c r="P480" s="10" t="s">
        <v>55</v>
      </c>
      <c r="Q480" s="8" t="s">
        <v>55</v>
      </c>
    </row>
    <row r="481" spans="1:21" ht="3" customHeight="1" x14ac:dyDescent="0.15">
      <c r="B481" s="11"/>
      <c r="C481" s="11"/>
      <c r="D481" s="12"/>
      <c r="E481" s="12"/>
      <c r="F481" s="13"/>
      <c r="G481" s="11"/>
      <c r="H481" s="12"/>
      <c r="I481" s="12"/>
      <c r="J481" s="12"/>
      <c r="K481" s="12"/>
      <c r="L481" s="12"/>
      <c r="M481" s="12"/>
      <c r="N481" s="13"/>
      <c r="O481" s="13"/>
      <c r="P481" s="13"/>
      <c r="Q481" s="11"/>
      <c r="R481" s="63"/>
      <c r="S481" s="63"/>
      <c r="T481" s="63"/>
      <c r="U481" s="63"/>
    </row>
    <row r="482" spans="1:21" ht="15.75" customHeight="1" x14ac:dyDescent="0.15">
      <c r="A482" s="4">
        <v>601</v>
      </c>
      <c r="B482" s="8" t="str">
        <f>IF(ISNA(IF($B$45=3,IF(VLOOKUP(A482,Calendar!$A$3:$G$368,7,FALSE)="S", "", VLOOKUP(A482,Calendar!$A$3:$G$368,7,FALSE)),IF(VLOOKUP(A482,Calendar!$A$3:$G$368,4,FALSE)="S", "", VLOOKUP(A482,Calendar!$A$3:$G$368,4,FALSE)))),"",IF($B$45=3,IF(VLOOKUP(A482,Calendar!$A$3:$G$368,7,FALSE)="S", "", VLOOKUP(A482,Calendar!$A$3:$G$368,7,FALSE)),IF(VLOOKUP(A482,Calendar!$A$3:$G$368,4,FALSE)="S", "", VLOOKUP(A482,Calendar!$A$3:$G$368,4,FALSE))))</f>
        <v>F</v>
      </c>
      <c r="C482" s="35">
        <f>IF($B$45=3,IF(B482="","",VLOOKUP(A482,Calendar!$A$3:$G$368,5,FALSE)),IF(B482="","",VLOOKUP(A482,Calendar!$A$3:$G$368,2,FALSE)))</f>
        <v>43252</v>
      </c>
      <c r="D482" s="107"/>
      <c r="E482" s="107"/>
      <c r="F482" s="108"/>
      <c r="G482" s="109"/>
      <c r="H482" s="107"/>
      <c r="I482" s="107"/>
      <c r="J482" s="108"/>
      <c r="K482" s="145"/>
      <c r="L482" s="145"/>
      <c r="M482" s="146"/>
      <c r="N482" s="110"/>
      <c r="O482" s="65">
        <f>IF(R482=FALSE, 0, IF(K482&gt;L482,(L482+0.5)-K482-(M482/1440),L482-K482-(M482/1440)))</f>
        <v>0</v>
      </c>
      <c r="P482" s="143">
        <f>IF(S482=FALSE, 0, IF(H482&gt;I482,(I482+0.5)-H482-(J482/1440),I482-H482-(J482/1440)))</f>
        <v>0</v>
      </c>
      <c r="Q482" s="65">
        <f t="shared" ref="Q482:Q512" si="77">IF(D482&gt;E482,(E482+0.5)-D482-(F482/1440),E482-D482-(F482/1440))</f>
        <v>0</v>
      </c>
      <c r="R482" s="120" t="str">
        <f>IF(G482="","",IF(COUNT(SEARCH({"Inservice","Prof","PD"},G482)),TRUE,FALSE))</f>
        <v/>
      </c>
      <c r="S482" s="120" t="str">
        <f>IF(G482="","",IF(COUNT(SEARCH({"Parent","Conference","PT"},G482)),TRUE,FALSE))</f>
        <v/>
      </c>
      <c r="T482" s="72">
        <f>IF(OR(N482&lt;&gt;"",O482&lt;&gt;0,P482&lt;&gt;0,Q482&lt;&gt;0),1,0)</f>
        <v>0</v>
      </c>
      <c r="U482" s="72" t="str">
        <f>IF(ISNUMBER(SEARCH("Last Day - Seniors",G482)),"x",IF(OR(U481="x",U481="y"),"y",""))</f>
        <v/>
      </c>
    </row>
    <row r="483" spans="1:21" ht="15.75" customHeight="1" x14ac:dyDescent="0.15">
      <c r="A483" s="4">
        <v>602</v>
      </c>
      <c r="B483" s="8" t="str">
        <f>IF(ISNA(IF($B$45=3,IF(VLOOKUP(A483,Calendar!$A$3:$G$368,7,FALSE)="S", "", VLOOKUP(A483,Calendar!$A$3:$G$368,7,FALSE)),IF(VLOOKUP(A483,Calendar!$A$3:$G$368,4,FALSE)="S", "", VLOOKUP(A483,Calendar!$A$3:$G$368,4,FALSE)))),"",IF($B$45=3,IF(VLOOKUP(A483,Calendar!$A$3:$G$368,7,FALSE)="S", "", VLOOKUP(A483,Calendar!$A$3:$G$368,7,FALSE)),IF(VLOOKUP(A483,Calendar!$A$3:$G$368,4,FALSE)="S", "", VLOOKUP(A483,Calendar!$A$3:$G$368,4,FALSE))))</f>
        <v/>
      </c>
      <c r="C483" s="35" t="str">
        <f>IF($B$45=3,IF(B483="","",VLOOKUP(A483,Calendar!$A$3:$G$368,5,FALSE)),IF(B483="","",VLOOKUP(A483,Calendar!$A$3:$G$368,2,FALSE)))</f>
        <v/>
      </c>
      <c r="D483" s="107"/>
      <c r="E483" s="107"/>
      <c r="F483" s="108"/>
      <c r="G483" s="109"/>
      <c r="H483" s="107"/>
      <c r="I483" s="107"/>
      <c r="J483" s="108"/>
      <c r="K483" s="145"/>
      <c r="L483" s="145"/>
      <c r="M483" s="146"/>
      <c r="N483" s="110"/>
      <c r="O483" s="65">
        <f t="shared" ref="O483:O512" si="78">IF(R483=FALSE, 0, IF(K483&gt;L483,(L483+0.5)-K483-(M483/1440),L483-K483-(M483/1440)))</f>
        <v>0</v>
      </c>
      <c r="P483" s="143">
        <f t="shared" ref="P483:P512" si="79">IF(S483=FALSE, 0, IF(H483&gt;I483,(I483+0.5)-H483-(J483/1440),I483-H483-(J483/1440)))</f>
        <v>0</v>
      </c>
      <c r="Q483" s="65">
        <f t="shared" si="77"/>
        <v>0</v>
      </c>
      <c r="R483" s="120" t="str">
        <f>IF(G483="","",IF(COUNT(SEARCH({"Inservice","Prof","PD"},G483)),TRUE,FALSE))</f>
        <v/>
      </c>
      <c r="S483" s="120" t="str">
        <f>IF(G483="","",IF(COUNT(SEARCH({"Parent","Conference","PT"},G483)),TRUE,FALSE))</f>
        <v/>
      </c>
      <c r="T483" s="72">
        <f t="shared" ref="T483:T512" si="80">IF(OR(N483&lt;&gt;"",O483&lt;&gt;0,P483&lt;&gt;0,Q483&lt;&gt;0),1,0)</f>
        <v>0</v>
      </c>
      <c r="U483" s="72" t="str">
        <f t="shared" ref="U483:U512" si="81">IF(ISNUMBER(SEARCH("Last Day - Seniors",G483)),"x",IF(OR(U482="x",U482="y"),"y",""))</f>
        <v/>
      </c>
    </row>
    <row r="484" spans="1:21" ht="15.75" customHeight="1" x14ac:dyDescent="0.15">
      <c r="A484" s="4">
        <v>603</v>
      </c>
      <c r="B484" s="8" t="str">
        <f>IF(ISNA(IF($B$45=3,IF(VLOOKUP(A484,Calendar!$A$3:$G$368,7,FALSE)="S", "", VLOOKUP(A484,Calendar!$A$3:$G$368,7,FALSE)),IF(VLOOKUP(A484,Calendar!$A$3:$G$368,4,FALSE)="S", "", VLOOKUP(A484,Calendar!$A$3:$G$368,4,FALSE)))),"",IF($B$45=3,IF(VLOOKUP(A484,Calendar!$A$3:$G$368,7,FALSE)="S", "", VLOOKUP(A484,Calendar!$A$3:$G$368,7,FALSE)),IF(VLOOKUP(A484,Calendar!$A$3:$G$368,4,FALSE)="S", "", VLOOKUP(A484,Calendar!$A$3:$G$368,4,FALSE))))</f>
        <v/>
      </c>
      <c r="C484" s="35" t="str">
        <f>IF($B$45=3,IF(B484="","",VLOOKUP(A484,Calendar!$A$3:$G$368,5,FALSE)),IF(B484="","",VLOOKUP(A484,Calendar!$A$3:$G$368,2,FALSE)))</f>
        <v/>
      </c>
      <c r="D484" s="107"/>
      <c r="E484" s="107"/>
      <c r="F484" s="108"/>
      <c r="G484" s="109"/>
      <c r="H484" s="107"/>
      <c r="I484" s="107"/>
      <c r="J484" s="108"/>
      <c r="K484" s="145"/>
      <c r="L484" s="145"/>
      <c r="M484" s="146"/>
      <c r="N484" s="110"/>
      <c r="O484" s="65">
        <f t="shared" si="78"/>
        <v>0</v>
      </c>
      <c r="P484" s="143">
        <f t="shared" si="79"/>
        <v>0</v>
      </c>
      <c r="Q484" s="65">
        <f>IF(D484&gt;E484,(E484+0.5)-D484-(F484/1440),E484-D484-(F484/1440))</f>
        <v>0</v>
      </c>
      <c r="R484" s="120" t="str">
        <f>IF(G484="","",IF(COUNT(SEARCH({"Inservice","Prof","PD"},G484)),TRUE,FALSE))</f>
        <v/>
      </c>
      <c r="S484" s="120" t="str">
        <f>IF(G484="","",IF(COUNT(SEARCH({"Parent","Conference","PT"},G484)),TRUE,FALSE))</f>
        <v/>
      </c>
      <c r="T484" s="72">
        <f t="shared" si="80"/>
        <v>0</v>
      </c>
      <c r="U484" s="72" t="str">
        <f t="shared" si="81"/>
        <v/>
      </c>
    </row>
    <row r="485" spans="1:21" ht="15.75" customHeight="1" x14ac:dyDescent="0.15">
      <c r="A485" s="4">
        <v>604</v>
      </c>
      <c r="B485" s="8" t="str">
        <f>IF(ISNA(IF($B$45=3,IF(VLOOKUP(A485,Calendar!$A$3:$G$368,7,FALSE)="S", "", VLOOKUP(A485,Calendar!$A$3:$G$368,7,FALSE)),IF(VLOOKUP(A485,Calendar!$A$3:$G$368,4,FALSE)="S", "", VLOOKUP(A485,Calendar!$A$3:$G$368,4,FALSE)))),"",IF($B$45=3,IF(VLOOKUP(A485,Calendar!$A$3:$G$368,7,FALSE)="S", "", VLOOKUP(A485,Calendar!$A$3:$G$368,7,FALSE)),IF(VLOOKUP(A485,Calendar!$A$3:$G$368,4,FALSE)="S", "", VLOOKUP(A485,Calendar!$A$3:$G$368,4,FALSE))))</f>
        <v>M</v>
      </c>
      <c r="C485" s="35">
        <f>IF($B$45=3,IF(B485="","",VLOOKUP(A485,Calendar!$A$3:$G$368,5,FALSE)),IF(B485="","",VLOOKUP(A485,Calendar!$A$3:$G$368,2,FALSE)))</f>
        <v>43255</v>
      </c>
      <c r="D485" s="111"/>
      <c r="E485" s="111"/>
      <c r="F485" s="108"/>
      <c r="G485" s="109"/>
      <c r="H485" s="111"/>
      <c r="I485" s="111"/>
      <c r="J485" s="108"/>
      <c r="K485" s="145"/>
      <c r="L485" s="145"/>
      <c r="M485" s="146"/>
      <c r="N485" s="110"/>
      <c r="O485" s="65">
        <f t="shared" si="78"/>
        <v>0</v>
      </c>
      <c r="P485" s="143">
        <f t="shared" si="79"/>
        <v>0</v>
      </c>
      <c r="Q485" s="65">
        <f t="shared" si="77"/>
        <v>0</v>
      </c>
      <c r="R485" s="120" t="str">
        <f>IF(G485="","",IF(COUNT(SEARCH({"Inservice","Prof","PD"},G485)),TRUE,FALSE))</f>
        <v/>
      </c>
      <c r="S485" s="120" t="str">
        <f>IF(G485="","",IF(COUNT(SEARCH({"Parent","Conference","PT"},G485)),TRUE,FALSE))</f>
        <v/>
      </c>
      <c r="T485" s="72">
        <f t="shared" si="80"/>
        <v>0</v>
      </c>
      <c r="U485" s="72" t="str">
        <f t="shared" si="81"/>
        <v/>
      </c>
    </row>
    <row r="486" spans="1:21" ht="15.75" customHeight="1" x14ac:dyDescent="0.15">
      <c r="A486" s="4">
        <v>605</v>
      </c>
      <c r="B486" s="8" t="str">
        <f>IF(ISNA(IF($B$45=3,IF(VLOOKUP(A486,Calendar!$A$3:$G$368,7,FALSE)="S", "", VLOOKUP(A486,Calendar!$A$3:$G$368,7,FALSE)),IF(VLOOKUP(A486,Calendar!$A$3:$G$368,4,FALSE)="S", "", VLOOKUP(A486,Calendar!$A$3:$G$368,4,FALSE)))),"",IF($B$45=3,IF(VLOOKUP(A486,Calendar!$A$3:$G$368,7,FALSE)="S", "", VLOOKUP(A486,Calendar!$A$3:$G$368,7,FALSE)),IF(VLOOKUP(A486,Calendar!$A$3:$G$368,4,FALSE)="S", "", VLOOKUP(A486,Calendar!$A$3:$G$368,4,FALSE))))</f>
        <v>T</v>
      </c>
      <c r="C486" s="35">
        <f>IF($B$45=3,IF(B486="","",VLOOKUP(A486,Calendar!$A$3:$G$368,5,FALSE)),IF(B486="","",VLOOKUP(A486,Calendar!$A$3:$G$368,2,FALSE)))</f>
        <v>43256</v>
      </c>
      <c r="D486" s="107"/>
      <c r="E486" s="107"/>
      <c r="F486" s="108"/>
      <c r="G486" s="109"/>
      <c r="H486" s="107"/>
      <c r="I486" s="107"/>
      <c r="J486" s="108"/>
      <c r="K486" s="145"/>
      <c r="L486" s="145"/>
      <c r="M486" s="146"/>
      <c r="N486" s="110"/>
      <c r="O486" s="65">
        <f t="shared" si="78"/>
        <v>0</v>
      </c>
      <c r="P486" s="143">
        <f t="shared" si="79"/>
        <v>0</v>
      </c>
      <c r="Q486" s="65">
        <f t="shared" si="77"/>
        <v>0</v>
      </c>
      <c r="R486" s="120" t="str">
        <f>IF(G486="","",IF(COUNT(SEARCH({"Inservice","Prof","PD"},G486)),TRUE,FALSE))</f>
        <v/>
      </c>
      <c r="S486" s="120" t="str">
        <f>IF(G486="","",IF(COUNT(SEARCH({"Parent","Conference","PT"},G486)),TRUE,FALSE))</f>
        <v/>
      </c>
      <c r="T486" s="72">
        <f t="shared" si="80"/>
        <v>0</v>
      </c>
      <c r="U486" s="72" t="str">
        <f t="shared" si="81"/>
        <v/>
      </c>
    </row>
    <row r="487" spans="1:21" ht="15.75" customHeight="1" x14ac:dyDescent="0.15">
      <c r="A487" s="4">
        <v>606</v>
      </c>
      <c r="B487" s="8" t="str">
        <f>IF(ISNA(IF($B$45=3,IF(VLOOKUP(A487,Calendar!$A$3:$G$368,7,FALSE)="S", "", VLOOKUP(A487,Calendar!$A$3:$G$368,7,FALSE)),IF(VLOOKUP(A487,Calendar!$A$3:$G$368,4,FALSE)="S", "", VLOOKUP(A487,Calendar!$A$3:$G$368,4,FALSE)))),"",IF($B$45=3,IF(VLOOKUP(A487,Calendar!$A$3:$G$368,7,FALSE)="S", "", VLOOKUP(A487,Calendar!$A$3:$G$368,7,FALSE)),IF(VLOOKUP(A487,Calendar!$A$3:$G$368,4,FALSE)="S", "", VLOOKUP(A487,Calendar!$A$3:$G$368,4,FALSE))))</f>
        <v>W</v>
      </c>
      <c r="C487" s="35">
        <f>IF($B$45=3,IF(B487="","",VLOOKUP(A487,Calendar!$A$3:$G$368,5,FALSE)),IF(B487="","",VLOOKUP(A487,Calendar!$A$3:$G$368,2,FALSE)))</f>
        <v>43257</v>
      </c>
      <c r="D487" s="107"/>
      <c r="E487" s="107"/>
      <c r="F487" s="108"/>
      <c r="G487" s="109"/>
      <c r="H487" s="107"/>
      <c r="I487" s="107"/>
      <c r="J487" s="108"/>
      <c r="K487" s="145"/>
      <c r="L487" s="145"/>
      <c r="M487" s="146"/>
      <c r="N487" s="110"/>
      <c r="O487" s="65">
        <f t="shared" si="78"/>
        <v>0</v>
      </c>
      <c r="P487" s="143">
        <f t="shared" si="79"/>
        <v>0</v>
      </c>
      <c r="Q487" s="65">
        <f t="shared" si="77"/>
        <v>0</v>
      </c>
      <c r="R487" s="120" t="str">
        <f>IF(G487="","",IF(COUNT(SEARCH({"Inservice","Prof","PD"},G487)),TRUE,FALSE))</f>
        <v/>
      </c>
      <c r="S487" s="120" t="str">
        <f>IF(G487="","",IF(COUNT(SEARCH({"Parent","Conference","PT"},G487)),TRUE,FALSE))</f>
        <v/>
      </c>
      <c r="T487" s="72">
        <f t="shared" si="80"/>
        <v>0</v>
      </c>
      <c r="U487" s="72" t="str">
        <f t="shared" si="81"/>
        <v/>
      </c>
    </row>
    <row r="488" spans="1:21" ht="15.75" customHeight="1" x14ac:dyDescent="0.15">
      <c r="A488" s="4">
        <v>607</v>
      </c>
      <c r="B488" s="8" t="str">
        <f>IF(ISNA(IF($B$45=3,IF(VLOOKUP(A488,Calendar!$A$3:$G$368,7,FALSE)="S", "", VLOOKUP(A488,Calendar!$A$3:$G$368,7,FALSE)),IF(VLOOKUP(A488,Calendar!$A$3:$G$368,4,FALSE)="S", "", VLOOKUP(A488,Calendar!$A$3:$G$368,4,FALSE)))),"",IF($B$45=3,IF(VLOOKUP(A488,Calendar!$A$3:$G$368,7,FALSE)="S", "", VLOOKUP(A488,Calendar!$A$3:$G$368,7,FALSE)),IF(VLOOKUP(A488,Calendar!$A$3:$G$368,4,FALSE)="S", "", VLOOKUP(A488,Calendar!$A$3:$G$368,4,FALSE))))</f>
        <v>R</v>
      </c>
      <c r="C488" s="35">
        <f>IF($B$45=3,IF(B488="","",VLOOKUP(A488,Calendar!$A$3:$G$368,5,FALSE)),IF(B488="","",VLOOKUP(A488,Calendar!$A$3:$G$368,2,FALSE)))</f>
        <v>43258</v>
      </c>
      <c r="D488" s="107"/>
      <c r="E488" s="107"/>
      <c r="F488" s="108"/>
      <c r="G488" s="109"/>
      <c r="H488" s="107"/>
      <c r="I488" s="107"/>
      <c r="J488" s="108"/>
      <c r="K488" s="145"/>
      <c r="L488" s="145"/>
      <c r="M488" s="146"/>
      <c r="N488" s="110"/>
      <c r="O488" s="65">
        <f t="shared" si="78"/>
        <v>0</v>
      </c>
      <c r="P488" s="143">
        <f t="shared" si="79"/>
        <v>0</v>
      </c>
      <c r="Q488" s="65">
        <f t="shared" si="77"/>
        <v>0</v>
      </c>
      <c r="R488" s="120" t="str">
        <f>IF(G488="","",IF(COUNT(SEARCH({"Inservice","Prof","PD"},G488)),TRUE,FALSE))</f>
        <v/>
      </c>
      <c r="S488" s="120" t="str">
        <f>IF(G488="","",IF(COUNT(SEARCH({"Parent","Conference","PT"},G488)),TRUE,FALSE))</f>
        <v/>
      </c>
      <c r="T488" s="72">
        <f t="shared" si="80"/>
        <v>0</v>
      </c>
      <c r="U488" s="72" t="str">
        <f t="shared" si="81"/>
        <v/>
      </c>
    </row>
    <row r="489" spans="1:21" ht="15.75" customHeight="1" x14ac:dyDescent="0.15">
      <c r="A489" s="4">
        <v>608</v>
      </c>
      <c r="B489" s="8" t="str">
        <f>IF(ISNA(IF($B$45=3,IF(VLOOKUP(A489,Calendar!$A$3:$G$368,7,FALSE)="S", "", VLOOKUP(A489,Calendar!$A$3:$G$368,7,FALSE)),IF(VLOOKUP(A489,Calendar!$A$3:$G$368,4,FALSE)="S", "", VLOOKUP(A489,Calendar!$A$3:$G$368,4,FALSE)))),"",IF($B$45=3,IF(VLOOKUP(A489,Calendar!$A$3:$G$368,7,FALSE)="S", "", VLOOKUP(A489,Calendar!$A$3:$G$368,7,FALSE)),IF(VLOOKUP(A489,Calendar!$A$3:$G$368,4,FALSE)="S", "", VLOOKUP(A489,Calendar!$A$3:$G$368,4,FALSE))))</f>
        <v>F</v>
      </c>
      <c r="C489" s="35">
        <f>IF($B$45=3,IF(B489="","",VLOOKUP(A489,Calendar!$A$3:$G$368,5,FALSE)),IF(B489="","",VLOOKUP(A489,Calendar!$A$3:$G$368,2,FALSE)))</f>
        <v>43259</v>
      </c>
      <c r="D489" s="107"/>
      <c r="E489" s="107"/>
      <c r="F489" s="108"/>
      <c r="G489" s="109"/>
      <c r="H489" s="107"/>
      <c r="I489" s="107"/>
      <c r="J489" s="108"/>
      <c r="K489" s="145"/>
      <c r="L489" s="145"/>
      <c r="M489" s="146"/>
      <c r="N489" s="110"/>
      <c r="O489" s="65">
        <f t="shared" si="78"/>
        <v>0</v>
      </c>
      <c r="P489" s="143">
        <f t="shared" si="79"/>
        <v>0</v>
      </c>
      <c r="Q489" s="65">
        <f t="shared" si="77"/>
        <v>0</v>
      </c>
      <c r="R489" s="120" t="str">
        <f>IF(G489="","",IF(COUNT(SEARCH({"Inservice","Prof","PD"},G489)),TRUE,FALSE))</f>
        <v/>
      </c>
      <c r="S489" s="120" t="str">
        <f>IF(G489="","",IF(COUNT(SEARCH({"Parent","Conference","PT"},G489)),TRUE,FALSE))</f>
        <v/>
      </c>
      <c r="T489" s="72">
        <f t="shared" si="80"/>
        <v>0</v>
      </c>
      <c r="U489" s="72" t="str">
        <f t="shared" si="81"/>
        <v/>
      </c>
    </row>
    <row r="490" spans="1:21" ht="15.75" customHeight="1" x14ac:dyDescent="0.15">
      <c r="A490" s="4">
        <v>609</v>
      </c>
      <c r="B490" s="8" t="str">
        <f>IF(ISNA(IF($B$45=3,IF(VLOOKUP(A490,Calendar!$A$3:$G$368,7,FALSE)="S", "", VLOOKUP(A490,Calendar!$A$3:$G$368,7,FALSE)),IF(VLOOKUP(A490,Calendar!$A$3:$G$368,4,FALSE)="S", "", VLOOKUP(A490,Calendar!$A$3:$G$368,4,FALSE)))),"",IF($B$45=3,IF(VLOOKUP(A490,Calendar!$A$3:$G$368,7,FALSE)="S", "", VLOOKUP(A490,Calendar!$A$3:$G$368,7,FALSE)),IF(VLOOKUP(A490,Calendar!$A$3:$G$368,4,FALSE)="S", "", VLOOKUP(A490,Calendar!$A$3:$G$368,4,FALSE))))</f>
        <v/>
      </c>
      <c r="C490" s="35" t="str">
        <f>IF($B$45=3,IF(B490="","",VLOOKUP(A490,Calendar!$A$3:$G$368,5,FALSE)),IF(B490="","",VLOOKUP(A490,Calendar!$A$3:$G$368,2,FALSE)))</f>
        <v/>
      </c>
      <c r="D490" s="107"/>
      <c r="E490" s="107"/>
      <c r="F490" s="108"/>
      <c r="G490" s="109"/>
      <c r="H490" s="107"/>
      <c r="I490" s="107"/>
      <c r="J490" s="108"/>
      <c r="K490" s="145"/>
      <c r="L490" s="145"/>
      <c r="M490" s="146"/>
      <c r="N490" s="110"/>
      <c r="O490" s="65">
        <f t="shared" si="78"/>
        <v>0</v>
      </c>
      <c r="P490" s="143">
        <f t="shared" si="79"/>
        <v>0</v>
      </c>
      <c r="Q490" s="65">
        <f t="shared" si="77"/>
        <v>0</v>
      </c>
      <c r="R490" s="120" t="str">
        <f>IF(G490="","",IF(COUNT(SEARCH({"Inservice","Prof","PD"},G490)),TRUE,FALSE))</f>
        <v/>
      </c>
      <c r="S490" s="120" t="str">
        <f>IF(G490="","",IF(COUNT(SEARCH({"Parent","Conference","PT"},G490)),TRUE,FALSE))</f>
        <v/>
      </c>
      <c r="T490" s="72">
        <f t="shared" si="80"/>
        <v>0</v>
      </c>
      <c r="U490" s="72" t="str">
        <f t="shared" si="81"/>
        <v/>
      </c>
    </row>
    <row r="491" spans="1:21" ht="15.75" customHeight="1" x14ac:dyDescent="0.15">
      <c r="A491" s="4">
        <v>610</v>
      </c>
      <c r="B491" s="8" t="str">
        <f>IF(ISNA(IF($B$45=3,IF(VLOOKUP(A491,Calendar!$A$3:$G$368,7,FALSE)="S", "", VLOOKUP(A491,Calendar!$A$3:$G$368,7,FALSE)),IF(VLOOKUP(A491,Calendar!$A$3:$G$368,4,FALSE)="S", "", VLOOKUP(A491,Calendar!$A$3:$G$368,4,FALSE)))),"",IF($B$45=3,IF(VLOOKUP(A491,Calendar!$A$3:$G$368,7,FALSE)="S", "", VLOOKUP(A491,Calendar!$A$3:$G$368,7,FALSE)),IF(VLOOKUP(A491,Calendar!$A$3:$G$368,4,FALSE)="S", "", VLOOKUP(A491,Calendar!$A$3:$G$368,4,FALSE))))</f>
        <v/>
      </c>
      <c r="C491" s="35" t="str">
        <f>IF($B$45=3,IF(B491="","",VLOOKUP(A491,Calendar!$A$3:$G$368,5,FALSE)),IF(B491="","",VLOOKUP(A491,Calendar!$A$3:$G$368,2,FALSE)))</f>
        <v/>
      </c>
      <c r="D491" s="107"/>
      <c r="E491" s="107"/>
      <c r="F491" s="108"/>
      <c r="G491" s="109"/>
      <c r="H491" s="107"/>
      <c r="I491" s="107"/>
      <c r="J491" s="108"/>
      <c r="K491" s="145"/>
      <c r="L491" s="145"/>
      <c r="M491" s="146"/>
      <c r="N491" s="110"/>
      <c r="O491" s="65">
        <f t="shared" si="78"/>
        <v>0</v>
      </c>
      <c r="P491" s="143">
        <f t="shared" si="79"/>
        <v>0</v>
      </c>
      <c r="Q491" s="65">
        <f t="shared" si="77"/>
        <v>0</v>
      </c>
      <c r="R491" s="120" t="str">
        <f>IF(G491="","",IF(COUNT(SEARCH({"Inservice","Prof","PD"},G491)),TRUE,FALSE))</f>
        <v/>
      </c>
      <c r="S491" s="120" t="str">
        <f>IF(G491="","",IF(COUNT(SEARCH({"Parent","Conference","PT"},G491)),TRUE,FALSE))</f>
        <v/>
      </c>
      <c r="T491" s="72">
        <f t="shared" si="80"/>
        <v>0</v>
      </c>
      <c r="U491" s="72" t="str">
        <f t="shared" si="81"/>
        <v/>
      </c>
    </row>
    <row r="492" spans="1:21" ht="15.75" customHeight="1" x14ac:dyDescent="0.15">
      <c r="A492" s="4">
        <v>611</v>
      </c>
      <c r="B492" s="8" t="str">
        <f>IF(ISNA(IF($B$45=3,IF(VLOOKUP(A492,Calendar!$A$3:$G$368,7,FALSE)="S", "", VLOOKUP(A492,Calendar!$A$3:$G$368,7,FALSE)),IF(VLOOKUP(A492,Calendar!$A$3:$G$368,4,FALSE)="S", "", VLOOKUP(A492,Calendar!$A$3:$G$368,4,FALSE)))),"",IF($B$45=3,IF(VLOOKUP(A492,Calendar!$A$3:$G$368,7,FALSE)="S", "", VLOOKUP(A492,Calendar!$A$3:$G$368,7,FALSE)),IF(VLOOKUP(A492,Calendar!$A$3:$G$368,4,FALSE)="S", "", VLOOKUP(A492,Calendar!$A$3:$G$368,4,FALSE))))</f>
        <v>M</v>
      </c>
      <c r="C492" s="35">
        <f>IF($B$45=3,IF(B492="","",VLOOKUP(A492,Calendar!$A$3:$G$368,5,FALSE)),IF(B492="","",VLOOKUP(A492,Calendar!$A$3:$G$368,2,FALSE)))</f>
        <v>43262</v>
      </c>
      <c r="D492" s="112"/>
      <c r="E492" s="107"/>
      <c r="F492" s="108"/>
      <c r="G492" s="109"/>
      <c r="H492" s="112"/>
      <c r="I492" s="107"/>
      <c r="J492" s="108"/>
      <c r="K492" s="145"/>
      <c r="L492" s="145"/>
      <c r="M492" s="146"/>
      <c r="N492" s="110"/>
      <c r="O492" s="65">
        <f t="shared" si="78"/>
        <v>0</v>
      </c>
      <c r="P492" s="143">
        <f t="shared" si="79"/>
        <v>0</v>
      </c>
      <c r="Q492" s="65">
        <f t="shared" si="77"/>
        <v>0</v>
      </c>
      <c r="R492" s="120" t="str">
        <f>IF(G492="","",IF(COUNT(SEARCH({"Inservice","Prof","PD"},G492)),TRUE,FALSE))</f>
        <v/>
      </c>
      <c r="S492" s="120" t="str">
        <f>IF(G492="","",IF(COUNT(SEARCH({"Parent","Conference","PT"},G492)),TRUE,FALSE))</f>
        <v/>
      </c>
      <c r="T492" s="72">
        <f t="shared" si="80"/>
        <v>0</v>
      </c>
      <c r="U492" s="72" t="str">
        <f t="shared" si="81"/>
        <v/>
      </c>
    </row>
    <row r="493" spans="1:21" ht="15.75" customHeight="1" x14ac:dyDescent="0.15">
      <c r="A493" s="4">
        <v>612</v>
      </c>
      <c r="B493" s="8" t="str">
        <f>IF(ISNA(IF($B$45=3,IF(VLOOKUP(A493,Calendar!$A$3:$G$368,7,FALSE)="S", "", VLOOKUP(A493,Calendar!$A$3:$G$368,7,FALSE)),IF(VLOOKUP(A493,Calendar!$A$3:$G$368,4,FALSE)="S", "", VLOOKUP(A493,Calendar!$A$3:$G$368,4,FALSE)))),"",IF($B$45=3,IF(VLOOKUP(A493,Calendar!$A$3:$G$368,7,FALSE)="S", "", VLOOKUP(A493,Calendar!$A$3:$G$368,7,FALSE)),IF(VLOOKUP(A493,Calendar!$A$3:$G$368,4,FALSE)="S", "", VLOOKUP(A493,Calendar!$A$3:$G$368,4,FALSE))))</f>
        <v>T</v>
      </c>
      <c r="C493" s="35">
        <f>IF($B$45=3,IF(B493="","",VLOOKUP(A493,Calendar!$A$3:$G$368,5,FALSE)),IF(B493="","",VLOOKUP(A493,Calendar!$A$3:$G$368,2,FALSE)))</f>
        <v>43263</v>
      </c>
      <c r="D493" s="112"/>
      <c r="E493" s="107"/>
      <c r="F493" s="108"/>
      <c r="G493" s="109"/>
      <c r="H493" s="112"/>
      <c r="I493" s="107"/>
      <c r="J493" s="108"/>
      <c r="K493" s="145"/>
      <c r="L493" s="145"/>
      <c r="M493" s="146"/>
      <c r="N493" s="110"/>
      <c r="O493" s="65">
        <f t="shared" si="78"/>
        <v>0</v>
      </c>
      <c r="P493" s="143">
        <f t="shared" si="79"/>
        <v>0</v>
      </c>
      <c r="Q493" s="65">
        <f t="shared" si="77"/>
        <v>0</v>
      </c>
      <c r="R493" s="120" t="str">
        <f>IF(G493="","",IF(COUNT(SEARCH({"Inservice","Prof","PD"},G493)),TRUE,FALSE))</f>
        <v/>
      </c>
      <c r="S493" s="120" t="str">
        <f>IF(G493="","",IF(COUNT(SEARCH({"Parent","Conference","PT"},G493)),TRUE,FALSE))</f>
        <v/>
      </c>
      <c r="T493" s="72">
        <f t="shared" si="80"/>
        <v>0</v>
      </c>
      <c r="U493" s="72" t="str">
        <f t="shared" si="81"/>
        <v/>
      </c>
    </row>
    <row r="494" spans="1:21" ht="15.75" customHeight="1" x14ac:dyDescent="0.15">
      <c r="A494" s="4">
        <v>613</v>
      </c>
      <c r="B494" s="8" t="str">
        <f>IF(ISNA(IF($B$45=3,IF(VLOOKUP(A494,Calendar!$A$3:$G$368,7,FALSE)="S", "", VLOOKUP(A494,Calendar!$A$3:$G$368,7,FALSE)),IF(VLOOKUP(A494,Calendar!$A$3:$G$368,4,FALSE)="S", "", VLOOKUP(A494,Calendar!$A$3:$G$368,4,FALSE)))),"",IF($B$45=3,IF(VLOOKUP(A494,Calendar!$A$3:$G$368,7,FALSE)="S", "", VLOOKUP(A494,Calendar!$A$3:$G$368,7,FALSE)),IF(VLOOKUP(A494,Calendar!$A$3:$G$368,4,FALSE)="S", "", VLOOKUP(A494,Calendar!$A$3:$G$368,4,FALSE))))</f>
        <v>W</v>
      </c>
      <c r="C494" s="35">
        <f>IF($B$45=3,IF(B494="","",VLOOKUP(A494,Calendar!$A$3:$G$368,5,FALSE)),IF(B494="","",VLOOKUP(A494,Calendar!$A$3:$G$368,2,FALSE)))</f>
        <v>43264</v>
      </c>
      <c r="D494" s="112"/>
      <c r="E494" s="107"/>
      <c r="F494" s="108"/>
      <c r="G494" s="109"/>
      <c r="H494" s="112"/>
      <c r="I494" s="107"/>
      <c r="J494" s="108"/>
      <c r="K494" s="145"/>
      <c r="L494" s="145"/>
      <c r="M494" s="146"/>
      <c r="N494" s="110"/>
      <c r="O494" s="65">
        <f t="shared" si="78"/>
        <v>0</v>
      </c>
      <c r="P494" s="143">
        <f t="shared" si="79"/>
        <v>0</v>
      </c>
      <c r="Q494" s="65">
        <f t="shared" si="77"/>
        <v>0</v>
      </c>
      <c r="R494" s="120" t="str">
        <f>IF(G494="","",IF(COUNT(SEARCH({"Inservice","Prof","PD"},G494)),TRUE,FALSE))</f>
        <v/>
      </c>
      <c r="S494" s="120" t="str">
        <f>IF(G494="","",IF(COUNT(SEARCH({"Parent","Conference","PT"},G494)),TRUE,FALSE))</f>
        <v/>
      </c>
      <c r="T494" s="72">
        <f t="shared" si="80"/>
        <v>0</v>
      </c>
      <c r="U494" s="72" t="str">
        <f t="shared" si="81"/>
        <v/>
      </c>
    </row>
    <row r="495" spans="1:21" ht="15.75" customHeight="1" x14ac:dyDescent="0.15">
      <c r="A495" s="4">
        <v>614</v>
      </c>
      <c r="B495" s="8" t="str">
        <f>IF(ISNA(IF($B$45=3,IF(VLOOKUP(A495,Calendar!$A$3:$G$368,7,FALSE)="S", "", VLOOKUP(A495,Calendar!$A$3:$G$368,7,FALSE)),IF(VLOOKUP(A495,Calendar!$A$3:$G$368,4,FALSE)="S", "", VLOOKUP(A495,Calendar!$A$3:$G$368,4,FALSE)))),"",IF($B$45=3,IF(VLOOKUP(A495,Calendar!$A$3:$G$368,7,FALSE)="S", "", VLOOKUP(A495,Calendar!$A$3:$G$368,7,FALSE)),IF(VLOOKUP(A495,Calendar!$A$3:$G$368,4,FALSE)="S", "", VLOOKUP(A495,Calendar!$A$3:$G$368,4,FALSE))))</f>
        <v>R</v>
      </c>
      <c r="C495" s="35">
        <f>IF($B$45=3,IF(B495="","",VLOOKUP(A495,Calendar!$A$3:$G$368,5,FALSE)),IF(B495="","",VLOOKUP(A495,Calendar!$A$3:$G$368,2,FALSE)))</f>
        <v>43265</v>
      </c>
      <c r="D495" s="112"/>
      <c r="E495" s="107"/>
      <c r="F495" s="108"/>
      <c r="G495" s="109"/>
      <c r="H495" s="112"/>
      <c r="I495" s="107"/>
      <c r="J495" s="108"/>
      <c r="K495" s="145"/>
      <c r="L495" s="145"/>
      <c r="M495" s="146"/>
      <c r="N495" s="110"/>
      <c r="O495" s="65">
        <f t="shared" si="78"/>
        <v>0</v>
      </c>
      <c r="P495" s="143">
        <f t="shared" si="79"/>
        <v>0</v>
      </c>
      <c r="Q495" s="65">
        <f t="shared" si="77"/>
        <v>0</v>
      </c>
      <c r="R495" s="120" t="str">
        <f>IF(G495="","",IF(COUNT(SEARCH({"Inservice","Prof","PD"},G495)),TRUE,FALSE))</f>
        <v/>
      </c>
      <c r="S495" s="120" t="str">
        <f>IF(G495="","",IF(COUNT(SEARCH({"Parent","Conference","PT"},G495)),TRUE,FALSE))</f>
        <v/>
      </c>
      <c r="T495" s="72">
        <f t="shared" si="80"/>
        <v>0</v>
      </c>
      <c r="U495" s="72" t="str">
        <f t="shared" si="81"/>
        <v/>
      </c>
    </row>
    <row r="496" spans="1:21" ht="15.75" customHeight="1" x14ac:dyDescent="0.15">
      <c r="A496" s="4">
        <v>615</v>
      </c>
      <c r="B496" s="8" t="str">
        <f>IF(ISNA(IF($B$45=3,IF(VLOOKUP(A496,Calendar!$A$3:$G$368,7,FALSE)="S", "", VLOOKUP(A496,Calendar!$A$3:$G$368,7,FALSE)),IF(VLOOKUP(A496,Calendar!$A$3:$G$368,4,FALSE)="S", "", VLOOKUP(A496,Calendar!$A$3:$G$368,4,FALSE)))),"",IF($B$45=3,IF(VLOOKUP(A496,Calendar!$A$3:$G$368,7,FALSE)="S", "", VLOOKUP(A496,Calendar!$A$3:$G$368,7,FALSE)),IF(VLOOKUP(A496,Calendar!$A$3:$G$368,4,FALSE)="S", "", VLOOKUP(A496,Calendar!$A$3:$G$368,4,FALSE))))</f>
        <v>F</v>
      </c>
      <c r="C496" s="35">
        <f>IF($B$45=3,IF(B496="","",VLOOKUP(A496,Calendar!$A$3:$G$368,5,FALSE)),IF(B496="","",VLOOKUP(A496,Calendar!$A$3:$G$368,2,FALSE)))</f>
        <v>43266</v>
      </c>
      <c r="D496" s="112"/>
      <c r="E496" s="107"/>
      <c r="F496" s="108"/>
      <c r="G496" s="109"/>
      <c r="H496" s="112"/>
      <c r="I496" s="107"/>
      <c r="J496" s="108"/>
      <c r="K496" s="145"/>
      <c r="L496" s="145"/>
      <c r="M496" s="146"/>
      <c r="N496" s="110"/>
      <c r="O496" s="65">
        <f t="shared" si="78"/>
        <v>0</v>
      </c>
      <c r="P496" s="143">
        <f t="shared" si="79"/>
        <v>0</v>
      </c>
      <c r="Q496" s="65">
        <f t="shared" si="77"/>
        <v>0</v>
      </c>
      <c r="R496" s="120" t="str">
        <f>IF(G496="","",IF(COUNT(SEARCH({"Inservice","Prof","PD"},G496)),TRUE,FALSE))</f>
        <v/>
      </c>
      <c r="S496" s="120" t="str">
        <f>IF(G496="","",IF(COUNT(SEARCH({"Parent","Conference","PT"},G496)),TRUE,FALSE))</f>
        <v/>
      </c>
      <c r="T496" s="72">
        <f t="shared" si="80"/>
        <v>0</v>
      </c>
      <c r="U496" s="72" t="str">
        <f t="shared" si="81"/>
        <v/>
      </c>
    </row>
    <row r="497" spans="1:21" ht="15.75" customHeight="1" x14ac:dyDescent="0.15">
      <c r="A497" s="4">
        <v>616</v>
      </c>
      <c r="B497" s="8" t="str">
        <f>IF(ISNA(IF($B$45=3,IF(VLOOKUP(A497,Calendar!$A$3:$G$368,7,FALSE)="S", "", VLOOKUP(A497,Calendar!$A$3:$G$368,7,FALSE)),IF(VLOOKUP(A497,Calendar!$A$3:$G$368,4,FALSE)="S", "", VLOOKUP(A497,Calendar!$A$3:$G$368,4,FALSE)))),"",IF($B$45=3,IF(VLOOKUP(A497,Calendar!$A$3:$G$368,7,FALSE)="S", "", VLOOKUP(A497,Calendar!$A$3:$G$368,7,FALSE)),IF(VLOOKUP(A497,Calendar!$A$3:$G$368,4,FALSE)="S", "", VLOOKUP(A497,Calendar!$A$3:$G$368,4,FALSE))))</f>
        <v/>
      </c>
      <c r="C497" s="35" t="str">
        <f>IF($B$45=3,IF(B497="","",VLOOKUP(A497,Calendar!$A$3:$G$368,5,FALSE)),IF(B497="","",VLOOKUP(A497,Calendar!$A$3:$G$368,2,FALSE)))</f>
        <v/>
      </c>
      <c r="D497" s="112"/>
      <c r="E497" s="107"/>
      <c r="F497" s="108"/>
      <c r="G497" s="109"/>
      <c r="H497" s="112"/>
      <c r="I497" s="107"/>
      <c r="J497" s="108"/>
      <c r="K497" s="145"/>
      <c r="L497" s="145"/>
      <c r="M497" s="146"/>
      <c r="N497" s="110"/>
      <c r="O497" s="65">
        <f t="shared" si="78"/>
        <v>0</v>
      </c>
      <c r="P497" s="143">
        <f t="shared" si="79"/>
        <v>0</v>
      </c>
      <c r="Q497" s="65">
        <f t="shared" si="77"/>
        <v>0</v>
      </c>
      <c r="R497" s="120" t="str">
        <f>IF(G497="","",IF(COUNT(SEARCH({"Inservice","Prof","PD"},G497)),TRUE,FALSE))</f>
        <v/>
      </c>
      <c r="S497" s="120" t="str">
        <f>IF(G497="","",IF(COUNT(SEARCH({"Parent","Conference","PT"},G497)),TRUE,FALSE))</f>
        <v/>
      </c>
      <c r="T497" s="72">
        <f t="shared" si="80"/>
        <v>0</v>
      </c>
      <c r="U497" s="72" t="str">
        <f t="shared" si="81"/>
        <v/>
      </c>
    </row>
    <row r="498" spans="1:21" ht="15.75" customHeight="1" x14ac:dyDescent="0.15">
      <c r="A498" s="4">
        <v>617</v>
      </c>
      <c r="B498" s="8" t="str">
        <f>IF(ISNA(IF($B$45=3,IF(VLOOKUP(A498,Calendar!$A$3:$G$368,7,FALSE)="S", "", VLOOKUP(A498,Calendar!$A$3:$G$368,7,FALSE)),IF(VLOOKUP(A498,Calendar!$A$3:$G$368,4,FALSE)="S", "", VLOOKUP(A498,Calendar!$A$3:$G$368,4,FALSE)))),"",IF($B$45=3,IF(VLOOKUP(A498,Calendar!$A$3:$G$368,7,FALSE)="S", "", VLOOKUP(A498,Calendar!$A$3:$G$368,7,FALSE)),IF(VLOOKUP(A498,Calendar!$A$3:$G$368,4,FALSE)="S", "", VLOOKUP(A498,Calendar!$A$3:$G$368,4,FALSE))))</f>
        <v/>
      </c>
      <c r="C498" s="35" t="str">
        <f>IF($B$45=3,IF(B498="","",VLOOKUP(A498,Calendar!$A$3:$G$368,5,FALSE)),IF(B498="","",VLOOKUP(A498,Calendar!$A$3:$G$368,2,FALSE)))</f>
        <v/>
      </c>
      <c r="D498" s="112"/>
      <c r="E498" s="107"/>
      <c r="F498" s="108"/>
      <c r="G498" s="109"/>
      <c r="H498" s="112"/>
      <c r="I498" s="107"/>
      <c r="J498" s="108"/>
      <c r="K498" s="145"/>
      <c r="L498" s="145"/>
      <c r="M498" s="146"/>
      <c r="N498" s="110"/>
      <c r="O498" s="65">
        <f t="shared" si="78"/>
        <v>0</v>
      </c>
      <c r="P498" s="143">
        <f t="shared" si="79"/>
        <v>0</v>
      </c>
      <c r="Q498" s="65">
        <f t="shared" si="77"/>
        <v>0</v>
      </c>
      <c r="R498" s="120" t="str">
        <f>IF(G498="","",IF(COUNT(SEARCH({"Inservice","Prof","PD"},G498)),TRUE,FALSE))</f>
        <v/>
      </c>
      <c r="S498" s="120" t="str">
        <f>IF(G498="","",IF(COUNT(SEARCH({"Parent","Conference","PT"},G498)),TRUE,FALSE))</f>
        <v/>
      </c>
      <c r="T498" s="72">
        <f t="shared" si="80"/>
        <v>0</v>
      </c>
      <c r="U498" s="72" t="str">
        <f t="shared" si="81"/>
        <v/>
      </c>
    </row>
    <row r="499" spans="1:21" ht="15.75" customHeight="1" x14ac:dyDescent="0.15">
      <c r="A499" s="4">
        <v>618</v>
      </c>
      <c r="B499" s="8" t="str">
        <f>IF(ISNA(IF($B$45=3,IF(VLOOKUP(A499,Calendar!$A$3:$G$368,7,FALSE)="S", "", VLOOKUP(A499,Calendar!$A$3:$G$368,7,FALSE)),IF(VLOOKUP(A499,Calendar!$A$3:$G$368,4,FALSE)="S", "", VLOOKUP(A499,Calendar!$A$3:$G$368,4,FALSE)))),"",IF($B$45=3,IF(VLOOKUP(A499,Calendar!$A$3:$G$368,7,FALSE)="S", "", VLOOKUP(A499,Calendar!$A$3:$G$368,7,FALSE)),IF(VLOOKUP(A499,Calendar!$A$3:$G$368,4,FALSE)="S", "", VLOOKUP(A499,Calendar!$A$3:$G$368,4,FALSE))))</f>
        <v>M</v>
      </c>
      <c r="C499" s="35">
        <f>IF($B$45=3,IF(B499="","",VLOOKUP(A499,Calendar!$A$3:$G$368,5,FALSE)),IF(B499="","",VLOOKUP(A499,Calendar!$A$3:$G$368,2,FALSE)))</f>
        <v>43269</v>
      </c>
      <c r="D499" s="112"/>
      <c r="E499" s="107"/>
      <c r="F499" s="108"/>
      <c r="G499" s="109"/>
      <c r="H499" s="112"/>
      <c r="I499" s="107"/>
      <c r="J499" s="108"/>
      <c r="K499" s="145"/>
      <c r="L499" s="145"/>
      <c r="M499" s="146"/>
      <c r="N499" s="110"/>
      <c r="O499" s="65">
        <f t="shared" si="78"/>
        <v>0</v>
      </c>
      <c r="P499" s="143">
        <f t="shared" si="79"/>
        <v>0</v>
      </c>
      <c r="Q499" s="65">
        <f t="shared" si="77"/>
        <v>0</v>
      </c>
      <c r="R499" s="120" t="str">
        <f>IF(G499="","",IF(COUNT(SEARCH({"Inservice","Prof","PD"},G499)),TRUE,FALSE))</f>
        <v/>
      </c>
      <c r="S499" s="120" t="str">
        <f>IF(G499="","",IF(COUNT(SEARCH({"Parent","Conference","PT"},G499)),TRUE,FALSE))</f>
        <v/>
      </c>
      <c r="T499" s="72">
        <f t="shared" si="80"/>
        <v>0</v>
      </c>
      <c r="U499" s="72" t="str">
        <f t="shared" si="81"/>
        <v/>
      </c>
    </row>
    <row r="500" spans="1:21" ht="15.75" customHeight="1" x14ac:dyDescent="0.15">
      <c r="A500" s="4">
        <v>619</v>
      </c>
      <c r="B500" s="8" t="str">
        <f>IF(ISNA(IF($B$45=3,IF(VLOOKUP(A500,Calendar!$A$3:$G$368,7,FALSE)="S", "", VLOOKUP(A500,Calendar!$A$3:$G$368,7,FALSE)),IF(VLOOKUP(A500,Calendar!$A$3:$G$368,4,FALSE)="S", "", VLOOKUP(A500,Calendar!$A$3:$G$368,4,FALSE)))),"",IF($B$45=3,IF(VLOOKUP(A500,Calendar!$A$3:$G$368,7,FALSE)="S", "", VLOOKUP(A500,Calendar!$A$3:$G$368,7,FALSE)),IF(VLOOKUP(A500,Calendar!$A$3:$G$368,4,FALSE)="S", "", VLOOKUP(A500,Calendar!$A$3:$G$368,4,FALSE))))</f>
        <v>T</v>
      </c>
      <c r="C500" s="35">
        <f>IF($B$45=3,IF(B500="","",VLOOKUP(A500,Calendar!$A$3:$G$368,5,FALSE)),IF(B500="","",VLOOKUP(A500,Calendar!$A$3:$G$368,2,FALSE)))</f>
        <v>43270</v>
      </c>
      <c r="D500" s="112"/>
      <c r="E500" s="107"/>
      <c r="F500" s="108"/>
      <c r="G500" s="109"/>
      <c r="H500" s="112"/>
      <c r="I500" s="107"/>
      <c r="J500" s="108"/>
      <c r="K500" s="145"/>
      <c r="L500" s="145"/>
      <c r="M500" s="146"/>
      <c r="N500" s="110"/>
      <c r="O500" s="65">
        <f t="shared" si="78"/>
        <v>0</v>
      </c>
      <c r="P500" s="143">
        <f t="shared" si="79"/>
        <v>0</v>
      </c>
      <c r="Q500" s="65">
        <f t="shared" si="77"/>
        <v>0</v>
      </c>
      <c r="R500" s="120" t="str">
        <f>IF(G500="","",IF(COUNT(SEARCH({"Inservice","Prof","PD"},G500)),TRUE,FALSE))</f>
        <v/>
      </c>
      <c r="S500" s="120" t="str">
        <f>IF(G500="","",IF(COUNT(SEARCH({"Parent","Conference","PT"},G500)),TRUE,FALSE))</f>
        <v/>
      </c>
      <c r="T500" s="72">
        <f t="shared" si="80"/>
        <v>0</v>
      </c>
      <c r="U500" s="72" t="str">
        <f t="shared" si="81"/>
        <v/>
      </c>
    </row>
    <row r="501" spans="1:21" ht="15.75" customHeight="1" x14ac:dyDescent="0.15">
      <c r="A501" s="4">
        <v>620</v>
      </c>
      <c r="B501" s="8" t="str">
        <f>IF(ISNA(IF($B$45=3,IF(VLOOKUP(A501,Calendar!$A$3:$G$368,7,FALSE)="S", "", VLOOKUP(A501,Calendar!$A$3:$G$368,7,FALSE)),IF(VLOOKUP(A501,Calendar!$A$3:$G$368,4,FALSE)="S", "", VLOOKUP(A501,Calendar!$A$3:$G$368,4,FALSE)))),"",IF($B$45=3,IF(VLOOKUP(A501,Calendar!$A$3:$G$368,7,FALSE)="S", "", VLOOKUP(A501,Calendar!$A$3:$G$368,7,FALSE)),IF(VLOOKUP(A501,Calendar!$A$3:$G$368,4,FALSE)="S", "", VLOOKUP(A501,Calendar!$A$3:$G$368,4,FALSE))))</f>
        <v>W</v>
      </c>
      <c r="C501" s="35">
        <f>IF($B$45=3,IF(B501="","",VLOOKUP(A501,Calendar!$A$3:$G$368,5,FALSE)),IF(B501="","",VLOOKUP(A501,Calendar!$A$3:$G$368,2,FALSE)))</f>
        <v>43271</v>
      </c>
      <c r="D501" s="112"/>
      <c r="E501" s="107"/>
      <c r="F501" s="108"/>
      <c r="G501" s="109"/>
      <c r="H501" s="112"/>
      <c r="I501" s="107"/>
      <c r="J501" s="108"/>
      <c r="K501" s="145"/>
      <c r="L501" s="145"/>
      <c r="M501" s="146"/>
      <c r="N501" s="110"/>
      <c r="O501" s="65">
        <f t="shared" si="78"/>
        <v>0</v>
      </c>
      <c r="P501" s="143">
        <f t="shared" si="79"/>
        <v>0</v>
      </c>
      <c r="Q501" s="65">
        <f t="shared" si="77"/>
        <v>0</v>
      </c>
      <c r="R501" s="120" t="str">
        <f>IF(G501="","",IF(COUNT(SEARCH({"Inservice","Prof","PD"},G501)),TRUE,FALSE))</f>
        <v/>
      </c>
      <c r="S501" s="120" t="str">
        <f>IF(G501="","",IF(COUNT(SEARCH({"Parent","Conference","PT"},G501)),TRUE,FALSE))</f>
        <v/>
      </c>
      <c r="T501" s="72">
        <f t="shared" si="80"/>
        <v>0</v>
      </c>
      <c r="U501" s="72" t="str">
        <f t="shared" si="81"/>
        <v/>
      </c>
    </row>
    <row r="502" spans="1:21" ht="15.75" customHeight="1" x14ac:dyDescent="0.15">
      <c r="A502" s="4">
        <v>621</v>
      </c>
      <c r="B502" s="8" t="str">
        <f>IF(ISNA(IF($B$45=3,IF(VLOOKUP(A502,Calendar!$A$3:$G$368,7,FALSE)="S", "", VLOOKUP(A502,Calendar!$A$3:$G$368,7,FALSE)),IF(VLOOKUP(A502,Calendar!$A$3:$G$368,4,FALSE)="S", "", VLOOKUP(A502,Calendar!$A$3:$G$368,4,FALSE)))),"",IF($B$45=3,IF(VLOOKUP(A502,Calendar!$A$3:$G$368,7,FALSE)="S", "", VLOOKUP(A502,Calendar!$A$3:$G$368,7,FALSE)),IF(VLOOKUP(A502,Calendar!$A$3:$G$368,4,FALSE)="S", "", VLOOKUP(A502,Calendar!$A$3:$G$368,4,FALSE))))</f>
        <v>R</v>
      </c>
      <c r="C502" s="35">
        <f>IF($B$45=3,IF(B502="","",VLOOKUP(A502,Calendar!$A$3:$G$368,5,FALSE)),IF(B502="","",VLOOKUP(A502,Calendar!$A$3:$G$368,2,FALSE)))</f>
        <v>43272</v>
      </c>
      <c r="D502" s="112"/>
      <c r="E502" s="107"/>
      <c r="F502" s="108"/>
      <c r="G502" s="109"/>
      <c r="H502" s="112"/>
      <c r="I502" s="107"/>
      <c r="J502" s="108"/>
      <c r="K502" s="145"/>
      <c r="L502" s="145"/>
      <c r="M502" s="146"/>
      <c r="N502" s="110"/>
      <c r="O502" s="65">
        <f t="shared" si="78"/>
        <v>0</v>
      </c>
      <c r="P502" s="143">
        <f t="shared" si="79"/>
        <v>0</v>
      </c>
      <c r="Q502" s="65">
        <f t="shared" si="77"/>
        <v>0</v>
      </c>
      <c r="R502" s="120" t="str">
        <f>IF(G502="","",IF(COUNT(SEARCH({"Inservice","Prof","PD"},G502)),TRUE,FALSE))</f>
        <v/>
      </c>
      <c r="S502" s="120" t="str">
        <f>IF(G502="","",IF(COUNT(SEARCH({"Parent","Conference","PT"},G502)),TRUE,FALSE))</f>
        <v/>
      </c>
      <c r="T502" s="72">
        <f t="shared" si="80"/>
        <v>0</v>
      </c>
      <c r="U502" s="72" t="str">
        <f t="shared" si="81"/>
        <v/>
      </c>
    </row>
    <row r="503" spans="1:21" ht="15.75" customHeight="1" x14ac:dyDescent="0.15">
      <c r="A503" s="4">
        <v>622</v>
      </c>
      <c r="B503" s="8" t="str">
        <f>IF(ISNA(IF($B$45=3,IF(VLOOKUP(A503,Calendar!$A$3:$G$368,7,FALSE)="S", "", VLOOKUP(A503,Calendar!$A$3:$G$368,7,FALSE)),IF(VLOOKUP(A503,Calendar!$A$3:$G$368,4,FALSE)="S", "", VLOOKUP(A503,Calendar!$A$3:$G$368,4,FALSE)))),"",IF($B$45=3,IF(VLOOKUP(A503,Calendar!$A$3:$G$368,7,FALSE)="S", "", VLOOKUP(A503,Calendar!$A$3:$G$368,7,FALSE)),IF(VLOOKUP(A503,Calendar!$A$3:$G$368,4,FALSE)="S", "", VLOOKUP(A503,Calendar!$A$3:$G$368,4,FALSE))))</f>
        <v>F</v>
      </c>
      <c r="C503" s="35">
        <f>IF($B$45=3,IF(B503="","",VLOOKUP(A503,Calendar!$A$3:$G$368,5,FALSE)),IF(B503="","",VLOOKUP(A503,Calendar!$A$3:$G$368,2,FALSE)))</f>
        <v>43273</v>
      </c>
      <c r="D503" s="112"/>
      <c r="E503" s="107"/>
      <c r="F503" s="108"/>
      <c r="G503" s="109"/>
      <c r="H503" s="112"/>
      <c r="I503" s="107"/>
      <c r="J503" s="108"/>
      <c r="K503" s="147"/>
      <c r="L503" s="147"/>
      <c r="M503" s="148"/>
      <c r="N503" s="113"/>
      <c r="O503" s="65">
        <f t="shared" si="78"/>
        <v>0</v>
      </c>
      <c r="P503" s="143">
        <f t="shared" si="79"/>
        <v>0</v>
      </c>
      <c r="Q503" s="65">
        <f t="shared" si="77"/>
        <v>0</v>
      </c>
      <c r="R503" s="120" t="str">
        <f>IF(G503="","",IF(COUNT(SEARCH({"Inservice","Prof","PD"},G503)),TRUE,FALSE))</f>
        <v/>
      </c>
      <c r="S503" s="120" t="str">
        <f>IF(G503="","",IF(COUNT(SEARCH({"Parent","Conference","PT"},G503)),TRUE,FALSE))</f>
        <v/>
      </c>
      <c r="T503" s="72">
        <f t="shared" si="80"/>
        <v>0</v>
      </c>
      <c r="U503" s="72" t="str">
        <f t="shared" si="81"/>
        <v/>
      </c>
    </row>
    <row r="504" spans="1:21" ht="15.75" customHeight="1" x14ac:dyDescent="0.15">
      <c r="A504" s="4">
        <v>623</v>
      </c>
      <c r="B504" s="8" t="str">
        <f>IF(ISNA(IF($B$45=3,IF(VLOOKUP(A504,Calendar!$A$3:$G$368,7,FALSE)="S", "", VLOOKUP(A504,Calendar!$A$3:$G$368,7,FALSE)),IF(VLOOKUP(A504,Calendar!$A$3:$G$368,4,FALSE)="S", "", VLOOKUP(A504,Calendar!$A$3:$G$368,4,FALSE)))),"",IF($B$45=3,IF(VLOOKUP(A504,Calendar!$A$3:$G$368,7,FALSE)="S", "", VLOOKUP(A504,Calendar!$A$3:$G$368,7,FALSE)),IF(VLOOKUP(A504,Calendar!$A$3:$G$368,4,FALSE)="S", "", VLOOKUP(A504,Calendar!$A$3:$G$368,4,FALSE))))</f>
        <v/>
      </c>
      <c r="C504" s="35" t="str">
        <f>IF($B$45=3,IF(B504="","",VLOOKUP(A504,Calendar!$A$3:$G$368,5,FALSE)),IF(B504="","",VLOOKUP(A504,Calendar!$A$3:$G$368,2,FALSE)))</f>
        <v/>
      </c>
      <c r="D504" s="112"/>
      <c r="E504" s="107"/>
      <c r="F504" s="108"/>
      <c r="G504" s="109"/>
      <c r="H504" s="112"/>
      <c r="I504" s="107"/>
      <c r="J504" s="108"/>
      <c r="K504" s="145"/>
      <c r="L504" s="145"/>
      <c r="M504" s="146"/>
      <c r="N504" s="110"/>
      <c r="O504" s="65">
        <f t="shared" si="78"/>
        <v>0</v>
      </c>
      <c r="P504" s="143">
        <f t="shared" si="79"/>
        <v>0</v>
      </c>
      <c r="Q504" s="65">
        <f t="shared" si="77"/>
        <v>0</v>
      </c>
      <c r="R504" s="120" t="str">
        <f>IF(G504="","",IF(COUNT(SEARCH({"Inservice","Prof","PD"},G504)),TRUE,FALSE))</f>
        <v/>
      </c>
      <c r="S504" s="120" t="str">
        <f>IF(G504="","",IF(COUNT(SEARCH({"Parent","Conference","PT"},G504)),TRUE,FALSE))</f>
        <v/>
      </c>
      <c r="T504" s="72">
        <f t="shared" si="80"/>
        <v>0</v>
      </c>
      <c r="U504" s="72" t="str">
        <f t="shared" si="81"/>
        <v/>
      </c>
    </row>
    <row r="505" spans="1:21" ht="15.75" customHeight="1" x14ac:dyDescent="0.15">
      <c r="A505" s="4">
        <v>624</v>
      </c>
      <c r="B505" s="8" t="str">
        <f>IF(ISNA(IF($B$45=3,IF(VLOOKUP(A505,Calendar!$A$3:$G$368,7,FALSE)="S", "", VLOOKUP(A505,Calendar!$A$3:$G$368,7,FALSE)),IF(VLOOKUP(A505,Calendar!$A$3:$G$368,4,FALSE)="S", "", VLOOKUP(A505,Calendar!$A$3:$G$368,4,FALSE)))),"",IF($B$45=3,IF(VLOOKUP(A505,Calendar!$A$3:$G$368,7,FALSE)="S", "", VLOOKUP(A505,Calendar!$A$3:$G$368,7,FALSE)),IF(VLOOKUP(A505,Calendar!$A$3:$G$368,4,FALSE)="S", "", VLOOKUP(A505,Calendar!$A$3:$G$368,4,FALSE))))</f>
        <v/>
      </c>
      <c r="C505" s="35" t="str">
        <f>IF($B$45=3,IF(B505="","",VLOOKUP(A505,Calendar!$A$3:$G$368,5,FALSE)),IF(B505="","",VLOOKUP(A505,Calendar!$A$3:$G$368,2,FALSE)))</f>
        <v/>
      </c>
      <c r="D505" s="112"/>
      <c r="E505" s="107"/>
      <c r="F505" s="108"/>
      <c r="G505" s="109"/>
      <c r="H505" s="112"/>
      <c r="I505" s="107"/>
      <c r="J505" s="108"/>
      <c r="K505" s="145"/>
      <c r="L505" s="145"/>
      <c r="M505" s="146"/>
      <c r="N505" s="110"/>
      <c r="O505" s="65">
        <f t="shared" si="78"/>
        <v>0</v>
      </c>
      <c r="P505" s="143">
        <f t="shared" si="79"/>
        <v>0</v>
      </c>
      <c r="Q505" s="65">
        <f t="shared" si="77"/>
        <v>0</v>
      </c>
      <c r="R505" s="120" t="str">
        <f>IF(G505="","",IF(COUNT(SEARCH({"Inservice","Prof","PD"},G505)),TRUE,FALSE))</f>
        <v/>
      </c>
      <c r="S505" s="120" t="str">
        <f>IF(G505="","",IF(COUNT(SEARCH({"Parent","Conference","PT"},G505)),TRUE,FALSE))</f>
        <v/>
      </c>
      <c r="T505" s="72">
        <f t="shared" si="80"/>
        <v>0</v>
      </c>
      <c r="U505" s="72" t="str">
        <f t="shared" si="81"/>
        <v/>
      </c>
    </row>
    <row r="506" spans="1:21" ht="15.75" customHeight="1" x14ac:dyDescent="0.15">
      <c r="A506" s="4">
        <v>625</v>
      </c>
      <c r="B506" s="8" t="str">
        <f>IF(ISNA(IF($B$45=3,IF(VLOOKUP(A506,Calendar!$A$3:$G$368,7,FALSE)="S", "", VLOOKUP(A506,Calendar!$A$3:$G$368,7,FALSE)),IF(VLOOKUP(A506,Calendar!$A$3:$G$368,4,FALSE)="S", "", VLOOKUP(A506,Calendar!$A$3:$G$368,4,FALSE)))),"",IF($B$45=3,IF(VLOOKUP(A506,Calendar!$A$3:$G$368,7,FALSE)="S", "", VLOOKUP(A506,Calendar!$A$3:$G$368,7,FALSE)),IF(VLOOKUP(A506,Calendar!$A$3:$G$368,4,FALSE)="S", "", VLOOKUP(A506,Calendar!$A$3:$G$368,4,FALSE))))</f>
        <v>M</v>
      </c>
      <c r="C506" s="35">
        <f>IF($B$45=3,IF(B506="","",VLOOKUP(A506,Calendar!$A$3:$G$368,5,FALSE)),IF(B506="","",VLOOKUP(A506,Calendar!$A$3:$G$368,2,FALSE)))</f>
        <v>43276</v>
      </c>
      <c r="D506" s="107"/>
      <c r="E506" s="107"/>
      <c r="F506" s="108"/>
      <c r="G506" s="109"/>
      <c r="H506" s="107"/>
      <c r="I506" s="107"/>
      <c r="J506" s="108"/>
      <c r="K506" s="145"/>
      <c r="L506" s="145"/>
      <c r="M506" s="146"/>
      <c r="N506" s="110"/>
      <c r="O506" s="65">
        <f t="shared" si="78"/>
        <v>0</v>
      </c>
      <c r="P506" s="143">
        <f t="shared" si="79"/>
        <v>0</v>
      </c>
      <c r="Q506" s="65">
        <f t="shared" si="77"/>
        <v>0</v>
      </c>
      <c r="R506" s="120" t="str">
        <f>IF(G506="","",IF(COUNT(SEARCH({"Inservice","Prof","PD"},G506)),TRUE,FALSE))</f>
        <v/>
      </c>
      <c r="S506" s="120" t="str">
        <f>IF(G506="","",IF(COUNT(SEARCH({"Parent","Conference","PT"},G506)),TRUE,FALSE))</f>
        <v/>
      </c>
      <c r="T506" s="72">
        <f t="shared" si="80"/>
        <v>0</v>
      </c>
      <c r="U506" s="72" t="str">
        <f t="shared" si="81"/>
        <v/>
      </c>
    </row>
    <row r="507" spans="1:21" ht="15.75" customHeight="1" x14ac:dyDescent="0.15">
      <c r="A507" s="4">
        <v>626</v>
      </c>
      <c r="B507" s="8" t="str">
        <f>IF(ISNA(IF($B$45=3,IF(VLOOKUP(A507,Calendar!$A$3:$G$368,7,FALSE)="S", "", VLOOKUP(A507,Calendar!$A$3:$G$368,7,FALSE)),IF(VLOOKUP(A507,Calendar!$A$3:$G$368,4,FALSE)="S", "", VLOOKUP(A507,Calendar!$A$3:$G$368,4,FALSE)))),"",IF($B$45=3,IF(VLOOKUP(A507,Calendar!$A$3:$G$368,7,FALSE)="S", "", VLOOKUP(A507,Calendar!$A$3:$G$368,7,FALSE)),IF(VLOOKUP(A507,Calendar!$A$3:$G$368,4,FALSE)="S", "", VLOOKUP(A507,Calendar!$A$3:$G$368,4,FALSE))))</f>
        <v>T</v>
      </c>
      <c r="C507" s="35">
        <f>IF($B$45=3,IF(B507="","",VLOOKUP(A507,Calendar!$A$3:$G$368,5,FALSE)),IF(B507="","",VLOOKUP(A507,Calendar!$A$3:$G$368,2,FALSE)))</f>
        <v>43277</v>
      </c>
      <c r="D507" s="107"/>
      <c r="E507" s="107"/>
      <c r="F507" s="108"/>
      <c r="G507" s="109"/>
      <c r="H507" s="107"/>
      <c r="I507" s="107"/>
      <c r="J507" s="108"/>
      <c r="K507" s="145"/>
      <c r="L507" s="145"/>
      <c r="M507" s="146"/>
      <c r="N507" s="110"/>
      <c r="O507" s="65">
        <f t="shared" si="78"/>
        <v>0</v>
      </c>
      <c r="P507" s="143">
        <f t="shared" si="79"/>
        <v>0</v>
      </c>
      <c r="Q507" s="65">
        <f t="shared" si="77"/>
        <v>0</v>
      </c>
      <c r="R507" s="120" t="str">
        <f>IF(G507="","",IF(COUNT(SEARCH({"Inservice","Prof","PD"},G507)),TRUE,FALSE))</f>
        <v/>
      </c>
      <c r="S507" s="120" t="str">
        <f>IF(G507="","",IF(COUNT(SEARCH({"Parent","Conference","PT"},G507)),TRUE,FALSE))</f>
        <v/>
      </c>
      <c r="T507" s="72">
        <f t="shared" si="80"/>
        <v>0</v>
      </c>
      <c r="U507" s="72" t="str">
        <f t="shared" si="81"/>
        <v/>
      </c>
    </row>
    <row r="508" spans="1:21" ht="15.75" customHeight="1" x14ac:dyDescent="0.15">
      <c r="A508" s="4">
        <v>627</v>
      </c>
      <c r="B508" s="8" t="str">
        <f>IF(ISNA(IF($B$45=3,IF(VLOOKUP(A508,Calendar!$A$3:$G$368,7,FALSE)="S", "", VLOOKUP(A508,Calendar!$A$3:$G$368,7,FALSE)),IF(VLOOKUP(A508,Calendar!$A$3:$G$368,4,FALSE)="S", "", VLOOKUP(A508,Calendar!$A$3:$G$368,4,FALSE)))),"",IF($B$45=3,IF(VLOOKUP(A508,Calendar!$A$3:$G$368,7,FALSE)="S", "", VLOOKUP(A508,Calendar!$A$3:$G$368,7,FALSE)),IF(VLOOKUP(A508,Calendar!$A$3:$G$368,4,FALSE)="S", "", VLOOKUP(A508,Calendar!$A$3:$G$368,4,FALSE))))</f>
        <v>W</v>
      </c>
      <c r="C508" s="35">
        <f>IF($B$45=3,IF(B508="","",VLOOKUP(A508,Calendar!$A$3:$G$368,5,FALSE)),IF(B508="","",VLOOKUP(A508,Calendar!$A$3:$G$368,2,FALSE)))</f>
        <v>43278</v>
      </c>
      <c r="D508" s="107"/>
      <c r="E508" s="107"/>
      <c r="F508" s="108"/>
      <c r="G508" s="109"/>
      <c r="H508" s="107"/>
      <c r="I508" s="107"/>
      <c r="J508" s="108"/>
      <c r="K508" s="145"/>
      <c r="L508" s="145"/>
      <c r="M508" s="146"/>
      <c r="N508" s="110"/>
      <c r="O508" s="65">
        <f t="shared" si="78"/>
        <v>0</v>
      </c>
      <c r="P508" s="143">
        <f t="shared" si="79"/>
        <v>0</v>
      </c>
      <c r="Q508" s="65">
        <f t="shared" si="77"/>
        <v>0</v>
      </c>
      <c r="R508" s="120" t="str">
        <f>IF(G508="","",IF(COUNT(SEARCH({"Inservice","Prof","PD"},G508)),TRUE,FALSE))</f>
        <v/>
      </c>
      <c r="S508" s="120" t="str">
        <f>IF(G508="","",IF(COUNT(SEARCH({"Parent","Conference","PT"},G508)),TRUE,FALSE))</f>
        <v/>
      </c>
      <c r="T508" s="72">
        <f t="shared" si="80"/>
        <v>0</v>
      </c>
      <c r="U508" s="72" t="str">
        <f t="shared" si="81"/>
        <v/>
      </c>
    </row>
    <row r="509" spans="1:21" ht="15.75" customHeight="1" x14ac:dyDescent="0.15">
      <c r="A509" s="4">
        <v>628</v>
      </c>
      <c r="B509" s="8" t="str">
        <f>IF(ISNA(IF($B$45=3,IF(VLOOKUP(A509,Calendar!$A$3:$G$368,7,FALSE)="S", "", VLOOKUP(A509,Calendar!$A$3:$G$368,7,FALSE)),IF(VLOOKUP(A509,Calendar!$A$3:$G$368,4,FALSE)="S", "", VLOOKUP(A509,Calendar!$A$3:$G$368,4,FALSE)))),"",IF($B$45=3,IF(VLOOKUP(A509,Calendar!$A$3:$G$368,7,FALSE)="S", "", VLOOKUP(A509,Calendar!$A$3:$G$368,7,FALSE)),IF(VLOOKUP(A509,Calendar!$A$3:$G$368,4,FALSE)="S", "", VLOOKUP(A509,Calendar!$A$3:$G$368,4,FALSE))))</f>
        <v>R</v>
      </c>
      <c r="C509" s="35">
        <f>IF($B$45=3,IF(B509="","",VLOOKUP(A509,Calendar!$A$3:$G$368,5,FALSE)),IF(B509="","",VLOOKUP(A509,Calendar!$A$3:$G$368,2,FALSE)))</f>
        <v>43279</v>
      </c>
      <c r="D509" s="107"/>
      <c r="E509" s="107"/>
      <c r="F509" s="108"/>
      <c r="G509" s="109"/>
      <c r="H509" s="107"/>
      <c r="I509" s="107"/>
      <c r="J509" s="108"/>
      <c r="K509" s="145"/>
      <c r="L509" s="145"/>
      <c r="M509" s="146"/>
      <c r="N509" s="110"/>
      <c r="O509" s="65">
        <f t="shared" si="78"/>
        <v>0</v>
      </c>
      <c r="P509" s="143">
        <f t="shared" si="79"/>
        <v>0</v>
      </c>
      <c r="Q509" s="65">
        <f t="shared" si="77"/>
        <v>0</v>
      </c>
      <c r="R509" s="120" t="str">
        <f>IF(G509="","",IF(COUNT(SEARCH({"Inservice","Prof","PD"},G509)),TRUE,FALSE))</f>
        <v/>
      </c>
      <c r="S509" s="120" t="str">
        <f>IF(G509="","",IF(COUNT(SEARCH({"Parent","Conference","PT"},G509)),TRUE,FALSE))</f>
        <v/>
      </c>
      <c r="T509" s="72">
        <f t="shared" si="80"/>
        <v>0</v>
      </c>
      <c r="U509" s="72" t="str">
        <f t="shared" si="81"/>
        <v/>
      </c>
    </row>
    <row r="510" spans="1:21" ht="15.75" customHeight="1" x14ac:dyDescent="0.15">
      <c r="A510" s="4">
        <v>629</v>
      </c>
      <c r="B510" s="8" t="str">
        <f>IF(ISNA(IF($B$45=3,IF(VLOOKUP(A510,Calendar!$A$3:$G$368,7,FALSE)="S", "", VLOOKUP(A510,Calendar!$A$3:$G$368,7,FALSE)),IF(VLOOKUP(A510,Calendar!$A$3:$G$368,4,FALSE)="S", "", VLOOKUP(A510,Calendar!$A$3:$G$368,4,FALSE)))),"",IF($B$45=3,IF(VLOOKUP(A510,Calendar!$A$3:$G$368,7,FALSE)="S", "", VLOOKUP(A510,Calendar!$A$3:$G$368,7,FALSE)),IF(VLOOKUP(A510,Calendar!$A$3:$G$368,4,FALSE)="S", "", VLOOKUP(A510,Calendar!$A$3:$G$368,4,FALSE))))</f>
        <v>F</v>
      </c>
      <c r="C510" s="35">
        <f>IF($B$45=3,IF(B510="","",VLOOKUP(A510,Calendar!$A$3:$G$368,5,FALSE)),IF(B510="","",VLOOKUP(A510,Calendar!$A$3:$G$368,2,FALSE)))</f>
        <v>43280</v>
      </c>
      <c r="D510" s="107"/>
      <c r="E510" s="107"/>
      <c r="F510" s="108"/>
      <c r="G510" s="109"/>
      <c r="H510" s="107"/>
      <c r="I510" s="107"/>
      <c r="J510" s="108"/>
      <c r="K510" s="145"/>
      <c r="L510" s="145"/>
      <c r="M510" s="146"/>
      <c r="N510" s="110"/>
      <c r="O510" s="65">
        <f t="shared" si="78"/>
        <v>0</v>
      </c>
      <c r="P510" s="143">
        <f t="shared" si="79"/>
        <v>0</v>
      </c>
      <c r="Q510" s="65">
        <f t="shared" si="77"/>
        <v>0</v>
      </c>
      <c r="R510" s="120" t="str">
        <f>IF(G510="","",IF(COUNT(SEARCH({"Inservice","Prof","PD"},G510)),TRUE,FALSE))</f>
        <v/>
      </c>
      <c r="S510" s="120" t="str">
        <f>IF(G510="","",IF(COUNT(SEARCH({"Parent","Conference","PT"},G510)),TRUE,FALSE))</f>
        <v/>
      </c>
      <c r="T510" s="72">
        <f t="shared" si="80"/>
        <v>0</v>
      </c>
      <c r="U510" s="72" t="str">
        <f t="shared" si="81"/>
        <v/>
      </c>
    </row>
    <row r="511" spans="1:21" ht="15.75" customHeight="1" x14ac:dyDescent="0.15">
      <c r="A511" s="4">
        <v>630</v>
      </c>
      <c r="B511" s="8" t="str">
        <f>IF(ISNA(IF($B$45=3,IF(VLOOKUP(A511,Calendar!$A$3:$G$368,7,FALSE)="S", "", VLOOKUP(A511,Calendar!$A$3:$G$368,7,FALSE)),IF(VLOOKUP(A511,Calendar!$A$3:$G$368,4,FALSE)="S", "", VLOOKUP(A511,Calendar!$A$3:$G$368,4,FALSE)))),"",IF($B$45=3,IF(VLOOKUP(A511,Calendar!$A$3:$G$368,7,FALSE)="S", "", VLOOKUP(A511,Calendar!$A$3:$G$368,7,FALSE)),IF(VLOOKUP(A511,Calendar!$A$3:$G$368,4,FALSE)="S", "", VLOOKUP(A511,Calendar!$A$3:$G$368,4,FALSE))))</f>
        <v/>
      </c>
      <c r="C511" s="35" t="str">
        <f>IF($B$45=3,IF(B511="","",VLOOKUP(A511,Calendar!$A$3:$G$368,5,FALSE)),IF(B511="","",VLOOKUP(A511,Calendar!$A$3:$G$368,2,FALSE)))</f>
        <v/>
      </c>
      <c r="D511" s="107"/>
      <c r="E511" s="107"/>
      <c r="F511" s="108"/>
      <c r="G511" s="109"/>
      <c r="H511" s="107"/>
      <c r="I511" s="107"/>
      <c r="J511" s="108"/>
      <c r="K511" s="145"/>
      <c r="L511" s="145"/>
      <c r="M511" s="146"/>
      <c r="N511" s="110"/>
      <c r="O511" s="65">
        <f t="shared" si="78"/>
        <v>0</v>
      </c>
      <c r="P511" s="143">
        <f t="shared" si="79"/>
        <v>0</v>
      </c>
      <c r="Q511" s="65">
        <f t="shared" si="77"/>
        <v>0</v>
      </c>
      <c r="R511" s="120" t="str">
        <f>IF(G511="","",IF(COUNT(SEARCH({"Inservice","Prof","PD"},G511)),TRUE,FALSE))</f>
        <v/>
      </c>
      <c r="S511" s="120" t="str">
        <f>IF(G511="","",IF(COUNT(SEARCH({"Parent","Conference","PT"},G511)),TRUE,FALSE))</f>
        <v/>
      </c>
      <c r="T511" s="72">
        <f t="shared" si="80"/>
        <v>0</v>
      </c>
      <c r="U511" s="72" t="str">
        <f t="shared" si="81"/>
        <v/>
      </c>
    </row>
    <row r="512" spans="1:21" ht="15.75" customHeight="1" x14ac:dyDescent="0.15">
      <c r="A512" s="4">
        <v>631</v>
      </c>
      <c r="B512" s="8" t="str">
        <f>IF(ISNA(IF($B$45=3,IF(VLOOKUP(A512,Calendar!$A$3:$G$368,7,FALSE)="S", "", VLOOKUP(A512,Calendar!$A$3:$G$368,7,FALSE)),IF(VLOOKUP(A512,Calendar!$A$3:$G$368,4,FALSE)="S", "", VLOOKUP(A512,Calendar!$A$3:$G$368,4,FALSE)))),"",IF($B$45=3,IF(VLOOKUP(A512,Calendar!$A$3:$G$368,7,FALSE)="S", "", VLOOKUP(A512,Calendar!$A$3:$G$368,7,FALSE)),IF(VLOOKUP(A512,Calendar!$A$3:$G$368,4,FALSE)="S", "", VLOOKUP(A512,Calendar!$A$3:$G$368,4,FALSE))))</f>
        <v/>
      </c>
      <c r="C512" s="35" t="str">
        <f>IF($B$45=3,IF(B512="","",VLOOKUP(A512,Calendar!$A$3:$G$368,5,FALSE)),IF(B512="","",VLOOKUP(A512,Calendar!$A$3:$G$368,2,FALSE)))</f>
        <v/>
      </c>
      <c r="D512" s="107"/>
      <c r="E512" s="107"/>
      <c r="F512" s="108"/>
      <c r="G512" s="109"/>
      <c r="H512" s="107"/>
      <c r="I512" s="107"/>
      <c r="J512" s="108"/>
      <c r="K512" s="145"/>
      <c r="L512" s="145"/>
      <c r="M512" s="146"/>
      <c r="N512" s="110"/>
      <c r="O512" s="65">
        <f t="shared" si="78"/>
        <v>0</v>
      </c>
      <c r="P512" s="143">
        <f t="shared" si="79"/>
        <v>0</v>
      </c>
      <c r="Q512" s="65">
        <f t="shared" si="77"/>
        <v>0</v>
      </c>
      <c r="R512" s="120" t="str">
        <f>IF(G512="","",IF(COUNT(SEARCH({"Inservice","Prof","PD"},G512)),TRUE,FALSE))</f>
        <v/>
      </c>
      <c r="S512" s="120" t="str">
        <f>IF(G512="","",IF(COUNT(SEARCH({"Parent","Conference","PT"},G512)),TRUE,FALSE))</f>
        <v/>
      </c>
      <c r="T512" s="72">
        <f t="shared" si="80"/>
        <v>0</v>
      </c>
      <c r="U512" s="72" t="str">
        <f t="shared" si="81"/>
        <v/>
      </c>
    </row>
    <row r="513" spans="2:21" ht="3" customHeight="1" x14ac:dyDescent="0.15">
      <c r="B513" s="24"/>
      <c r="C513" s="11"/>
      <c r="D513" s="12"/>
      <c r="E513" s="12"/>
      <c r="F513" s="13"/>
      <c r="G513" s="11"/>
      <c r="H513" s="12"/>
      <c r="I513" s="12"/>
      <c r="J513" s="12"/>
      <c r="K513" s="12"/>
      <c r="L513" s="12"/>
      <c r="M513" s="12"/>
      <c r="N513" s="13"/>
      <c r="O513" s="13"/>
      <c r="P513" s="13"/>
      <c r="Q513" s="11"/>
      <c r="R513" s="63"/>
      <c r="S513" s="63"/>
      <c r="T513" s="63"/>
      <c r="U513" s="63"/>
    </row>
    <row r="514" spans="2:21" ht="15.75" customHeight="1" x14ac:dyDescent="0.15">
      <c r="B514" s="25" t="s">
        <v>17</v>
      </c>
      <c r="C514" s="26"/>
      <c r="D514" s="27"/>
      <c r="E514" s="28">
        <f>COUNT(E482:E512)</f>
        <v>0</v>
      </c>
      <c r="F514" s="29"/>
      <c r="G514" s="30" t="s">
        <v>58</v>
      </c>
      <c r="H514" s="12"/>
      <c r="I514" s="12"/>
      <c r="J514" s="12"/>
      <c r="K514" s="12"/>
      <c r="L514" s="12"/>
      <c r="M514" s="12"/>
      <c r="N514" s="13"/>
      <c r="O514" s="66">
        <f>SUM(O482:O512)*0.5</f>
        <v>0</v>
      </c>
      <c r="P514" s="66">
        <f t="shared" ref="P514:Q514" si="82">SUM(P482:P512)</f>
        <v>0</v>
      </c>
      <c r="Q514" s="66">
        <f t="shared" si="82"/>
        <v>0</v>
      </c>
      <c r="R514" s="71"/>
      <c r="S514" s="71"/>
    </row>
    <row r="515" spans="2:21" ht="15.75" customHeight="1" x14ac:dyDescent="0.15">
      <c r="B515" s="31" t="s">
        <v>46</v>
      </c>
      <c r="C515" s="31"/>
      <c r="D515" s="32"/>
      <c r="E515" s="32"/>
      <c r="F515" s="73">
        <f>COUNTIF(T482:T512,1)</f>
        <v>0</v>
      </c>
      <c r="G515" s="79" t="s">
        <v>18</v>
      </c>
      <c r="H515" s="76"/>
      <c r="I515" s="76"/>
      <c r="J515" s="76"/>
      <c r="K515" s="76"/>
      <c r="L515" s="76"/>
      <c r="M515" s="76"/>
      <c r="N515" s="77">
        <f>SUM(N482:N512)</f>
        <v>0</v>
      </c>
      <c r="O515" s="77">
        <f>O514*1440/60</f>
        <v>0</v>
      </c>
      <c r="P515" s="77">
        <f t="shared" ref="P515" si="83">P514*1440/60</f>
        <v>0</v>
      </c>
      <c r="Q515" s="77">
        <f t="shared" ref="Q515" si="84">Q514*1440/60</f>
        <v>0</v>
      </c>
      <c r="R515" s="1"/>
      <c r="S515" s="1"/>
    </row>
    <row r="516" spans="2:21" ht="15.75" customHeight="1" x14ac:dyDescent="0.15">
      <c r="B516" s="8"/>
      <c r="C516" s="7"/>
      <c r="D516" s="14"/>
      <c r="E516" s="14"/>
      <c r="F516" s="15"/>
      <c r="G516" s="16"/>
      <c r="H516" s="14"/>
      <c r="I516" s="14"/>
      <c r="J516" s="14"/>
      <c r="K516" s="14"/>
      <c r="L516" s="14"/>
      <c r="M516" s="14"/>
      <c r="N516" s="15"/>
      <c r="O516" s="15"/>
      <c r="P516" s="15"/>
      <c r="Q516" s="7"/>
    </row>
    <row r="517" spans="2:21" ht="15.75" customHeight="1" x14ac:dyDescent="0.15">
      <c r="B517" s="157" t="s">
        <v>0</v>
      </c>
      <c r="C517" s="157"/>
      <c r="D517" s="157"/>
      <c r="E517" s="157"/>
      <c r="F517" s="157"/>
      <c r="G517" s="157"/>
      <c r="H517" s="157"/>
      <c r="I517" s="157"/>
      <c r="J517" s="157"/>
      <c r="K517" s="157"/>
      <c r="L517" s="157"/>
      <c r="M517" s="157"/>
      <c r="N517" s="157"/>
      <c r="O517" s="157"/>
      <c r="P517" s="157"/>
      <c r="Q517" s="157"/>
      <c r="R517" s="1"/>
      <c r="S517" s="1"/>
      <c r="T517" s="1"/>
    </row>
    <row r="518" spans="2:21" ht="15.75" customHeight="1" x14ac:dyDescent="0.15">
      <c r="B518" s="157" t="str">
        <f>B2</f>
        <v>Please Select</v>
      </c>
      <c r="C518" s="157"/>
      <c r="D518" s="157"/>
      <c r="E518" s="157"/>
      <c r="F518" s="157"/>
      <c r="G518" s="157"/>
      <c r="H518" s="157"/>
      <c r="I518" s="157"/>
      <c r="J518" s="157"/>
      <c r="K518" s="157"/>
      <c r="L518" s="157"/>
      <c r="M518" s="157"/>
      <c r="N518" s="157"/>
      <c r="O518" s="157"/>
      <c r="P518" s="157"/>
      <c r="Q518" s="157"/>
      <c r="R518" s="1"/>
      <c r="S518" s="1"/>
      <c r="T518" s="1"/>
    </row>
    <row r="519" spans="2:21" ht="15.75" customHeight="1" x14ac:dyDescent="0.15">
      <c r="B519" s="157" t="s">
        <v>29</v>
      </c>
      <c r="C519" s="157"/>
      <c r="D519" s="157"/>
      <c r="E519" s="157"/>
      <c r="F519" s="157"/>
      <c r="G519" s="157"/>
      <c r="H519" s="157"/>
      <c r="I519" s="157"/>
      <c r="J519" s="157"/>
      <c r="K519" s="157"/>
      <c r="L519" s="157"/>
      <c r="M519" s="157"/>
      <c r="N519" s="157"/>
      <c r="O519" s="157"/>
      <c r="P519" s="157"/>
      <c r="Q519" s="157"/>
      <c r="T519" s="1"/>
    </row>
    <row r="520" spans="2:21" ht="15.75" customHeight="1" x14ac:dyDescent="0.15">
      <c r="B520" s="157" t="str">
        <f>IF($O$47="","",$O$47)</f>
        <v/>
      </c>
      <c r="C520" s="157"/>
      <c r="D520" s="157"/>
      <c r="E520" s="157"/>
      <c r="F520" s="157"/>
      <c r="G520" s="157"/>
      <c r="H520" s="157"/>
      <c r="I520" s="157"/>
      <c r="J520" s="157"/>
      <c r="K520" s="157"/>
      <c r="L520" s="157"/>
      <c r="M520" s="157"/>
      <c r="N520" s="157"/>
      <c r="O520" s="157"/>
      <c r="P520" s="157"/>
      <c r="Q520" s="157"/>
      <c r="T520" s="1"/>
    </row>
    <row r="521" spans="2:21" ht="15.75" customHeight="1" x14ac:dyDescent="0.15">
      <c r="R521" s="22"/>
      <c r="S521" s="22"/>
    </row>
    <row r="522" spans="2:21" ht="15.75" customHeight="1" x14ac:dyDescent="0.15">
      <c r="B522" s="18"/>
      <c r="C522" s="18"/>
      <c r="D522" s="106"/>
      <c r="E522" s="106" t="s">
        <v>6</v>
      </c>
      <c r="F522" s="57" t="s">
        <v>50</v>
      </c>
      <c r="G522" s="17"/>
      <c r="H522" s="106"/>
      <c r="I522" s="106"/>
      <c r="J522" s="106"/>
      <c r="K522" s="106"/>
      <c r="L522" s="106"/>
      <c r="M522" s="106"/>
      <c r="N522" s="57" t="s">
        <v>45</v>
      </c>
      <c r="O522" s="57" t="s">
        <v>4</v>
      </c>
      <c r="P522" s="57" t="s">
        <v>5</v>
      </c>
      <c r="Q522" s="17" t="s">
        <v>6</v>
      </c>
      <c r="R522" s="117"/>
      <c r="S522" s="124"/>
      <c r="T522" s="22"/>
    </row>
    <row r="523" spans="2:21" ht="15.75" customHeight="1" x14ac:dyDescent="0.15">
      <c r="B523" s="150" t="s">
        <v>1</v>
      </c>
      <c r="C523" s="151"/>
      <c r="D523" s="75"/>
      <c r="E523" s="106" t="s">
        <v>30</v>
      </c>
      <c r="F523" s="57" t="s">
        <v>30</v>
      </c>
      <c r="G523" s="17"/>
      <c r="H523" s="106"/>
      <c r="I523" s="106"/>
      <c r="J523" s="106"/>
      <c r="K523" s="106"/>
      <c r="L523" s="106"/>
      <c r="M523" s="106"/>
      <c r="N523" s="57" t="s">
        <v>12</v>
      </c>
      <c r="O523" s="57" t="s">
        <v>12</v>
      </c>
      <c r="P523" s="57" t="s">
        <v>12</v>
      </c>
      <c r="Q523" s="17" t="s">
        <v>12</v>
      </c>
      <c r="R523" s="117"/>
      <c r="S523" s="124"/>
      <c r="T523" s="22"/>
    </row>
    <row r="524" spans="2:21" ht="15.75" customHeight="1" x14ac:dyDescent="0.15">
      <c r="B524" s="7"/>
      <c r="C524" s="7"/>
      <c r="D524" s="14"/>
      <c r="E524" s="14"/>
      <c r="F524" s="15"/>
      <c r="G524" s="7"/>
      <c r="H524" s="14"/>
      <c r="I524" s="14"/>
      <c r="J524" s="14"/>
      <c r="K524" s="14"/>
      <c r="L524" s="14"/>
      <c r="M524" s="14"/>
      <c r="N524" s="15"/>
      <c r="O524" s="15"/>
      <c r="P524" s="15"/>
      <c r="Q524" s="7"/>
    </row>
    <row r="525" spans="2:21" ht="15.75" customHeight="1" x14ac:dyDescent="0.15">
      <c r="B525" s="35" t="s">
        <v>31</v>
      </c>
      <c r="C525" s="23"/>
      <c r="D525" s="21"/>
      <c r="E525" s="7">
        <f>E84</f>
        <v>0</v>
      </c>
      <c r="F525" s="67">
        <f>F85</f>
        <v>0</v>
      </c>
      <c r="G525" s="7"/>
      <c r="H525" s="14"/>
      <c r="I525" s="14"/>
      <c r="J525" s="14"/>
      <c r="K525" s="14"/>
      <c r="L525" s="14"/>
      <c r="M525" s="14"/>
      <c r="N525" s="67">
        <f>N85</f>
        <v>0</v>
      </c>
      <c r="O525" s="67">
        <f>O85</f>
        <v>0</v>
      </c>
      <c r="P525" s="67">
        <f>P85</f>
        <v>0</v>
      </c>
      <c r="Q525" s="67">
        <f>Q85</f>
        <v>0</v>
      </c>
      <c r="R525" s="121"/>
      <c r="S525" s="121"/>
      <c r="T525" s="6"/>
    </row>
    <row r="526" spans="2:21" ht="15.75" customHeight="1" x14ac:dyDescent="0.15">
      <c r="B526" s="7" t="s">
        <v>32</v>
      </c>
      <c r="C526" s="23"/>
      <c r="D526" s="21"/>
      <c r="E526" s="7">
        <f>E127</f>
        <v>0</v>
      </c>
      <c r="F526" s="67">
        <f>F128</f>
        <v>0</v>
      </c>
      <c r="G526" s="7"/>
      <c r="H526" s="14"/>
      <c r="I526" s="14"/>
      <c r="J526" s="14"/>
      <c r="K526" s="14"/>
      <c r="L526" s="14"/>
      <c r="M526" s="14"/>
      <c r="N526" s="67">
        <f>N128</f>
        <v>0</v>
      </c>
      <c r="O526" s="67">
        <f>O128</f>
        <v>0</v>
      </c>
      <c r="P526" s="67">
        <f>P128</f>
        <v>0</v>
      </c>
      <c r="Q526" s="67">
        <f>Q128</f>
        <v>0</v>
      </c>
      <c r="R526" s="121"/>
      <c r="S526" s="121"/>
      <c r="T526" s="6"/>
    </row>
    <row r="527" spans="2:21" ht="15.75" customHeight="1" x14ac:dyDescent="0.15">
      <c r="B527" s="7" t="s">
        <v>33</v>
      </c>
      <c r="C527" s="23"/>
      <c r="D527" s="21"/>
      <c r="E527" s="7">
        <f>E170</f>
        <v>0</v>
      </c>
      <c r="F527" s="67">
        <f>F171</f>
        <v>0</v>
      </c>
      <c r="G527" s="7"/>
      <c r="H527" s="14"/>
      <c r="I527" s="14"/>
      <c r="J527" s="14"/>
      <c r="K527" s="14"/>
      <c r="L527" s="14"/>
      <c r="M527" s="14"/>
      <c r="N527" s="67">
        <f>N171</f>
        <v>0</v>
      </c>
      <c r="O527" s="67">
        <f>O171</f>
        <v>0</v>
      </c>
      <c r="P527" s="67">
        <f>P171</f>
        <v>0</v>
      </c>
      <c r="Q527" s="67">
        <f>Q171</f>
        <v>0</v>
      </c>
      <c r="R527" s="121"/>
      <c r="S527" s="121"/>
      <c r="T527" s="6"/>
    </row>
    <row r="528" spans="2:21" ht="15.75" customHeight="1" x14ac:dyDescent="0.15">
      <c r="B528" s="7" t="s">
        <v>34</v>
      </c>
      <c r="C528" s="23"/>
      <c r="D528" s="21"/>
      <c r="E528" s="7">
        <f>E213</f>
        <v>0</v>
      </c>
      <c r="F528" s="67">
        <f>F214</f>
        <v>0</v>
      </c>
      <c r="G528" s="7"/>
      <c r="H528" s="14"/>
      <c r="I528" s="14"/>
      <c r="J528" s="14"/>
      <c r="K528" s="14"/>
      <c r="L528" s="14"/>
      <c r="M528" s="14"/>
      <c r="N528" s="67">
        <f>N214</f>
        <v>0</v>
      </c>
      <c r="O528" s="67">
        <f>O214</f>
        <v>0</v>
      </c>
      <c r="P528" s="67">
        <f>P214</f>
        <v>0</v>
      </c>
      <c r="Q528" s="67">
        <f>Q214</f>
        <v>0</v>
      </c>
      <c r="R528" s="121"/>
      <c r="S528" s="121"/>
      <c r="T528" s="6"/>
    </row>
    <row r="529" spans="2:23" ht="15.75" customHeight="1" x14ac:dyDescent="0.15">
      <c r="B529" s="35" t="s">
        <v>35</v>
      </c>
      <c r="C529" s="23"/>
      <c r="D529" s="21"/>
      <c r="E529" s="7">
        <f>E256</f>
        <v>0</v>
      </c>
      <c r="F529" s="67">
        <f>F257</f>
        <v>0</v>
      </c>
      <c r="G529" s="7"/>
      <c r="H529" s="14"/>
      <c r="I529" s="14"/>
      <c r="J529" s="14"/>
      <c r="K529" s="14"/>
      <c r="L529" s="14"/>
      <c r="M529" s="14"/>
      <c r="N529" s="67">
        <f>N257</f>
        <v>0</v>
      </c>
      <c r="O529" s="67">
        <f>O257</f>
        <v>0</v>
      </c>
      <c r="P529" s="67">
        <f>P257</f>
        <v>0</v>
      </c>
      <c r="Q529" s="67">
        <f>Q257</f>
        <v>0</v>
      </c>
      <c r="R529" s="121"/>
      <c r="S529" s="121"/>
      <c r="T529" s="6"/>
    </row>
    <row r="530" spans="2:23" ht="15.75" customHeight="1" x14ac:dyDescent="0.15">
      <c r="B530" s="7" t="s">
        <v>36</v>
      </c>
      <c r="C530" s="23"/>
      <c r="D530" s="21"/>
      <c r="E530" s="7">
        <f>E299</f>
        <v>0</v>
      </c>
      <c r="F530" s="67">
        <f>F300</f>
        <v>0</v>
      </c>
      <c r="G530" s="7"/>
      <c r="H530" s="14"/>
      <c r="I530" s="14"/>
      <c r="J530" s="14"/>
      <c r="K530" s="14"/>
      <c r="L530" s="14"/>
      <c r="M530" s="14"/>
      <c r="N530" s="67">
        <f>N300</f>
        <v>0</v>
      </c>
      <c r="O530" s="67">
        <f>O300</f>
        <v>0</v>
      </c>
      <c r="P530" s="67">
        <f>P300</f>
        <v>0</v>
      </c>
      <c r="Q530" s="67">
        <f>Q300</f>
        <v>0</v>
      </c>
      <c r="R530" s="121"/>
      <c r="S530" s="121"/>
      <c r="T530" s="6"/>
    </row>
    <row r="531" spans="2:23" ht="15.75" customHeight="1" x14ac:dyDescent="0.15">
      <c r="B531" s="7" t="s">
        <v>37</v>
      </c>
      <c r="C531" s="23"/>
      <c r="D531" s="21"/>
      <c r="E531" s="7">
        <f>E342</f>
        <v>0</v>
      </c>
      <c r="F531" s="67">
        <f>F343</f>
        <v>0</v>
      </c>
      <c r="G531" s="7"/>
      <c r="H531" s="14"/>
      <c r="I531" s="14"/>
      <c r="J531" s="14"/>
      <c r="K531" s="14"/>
      <c r="L531" s="14"/>
      <c r="M531" s="14"/>
      <c r="N531" s="67">
        <f>N343</f>
        <v>0</v>
      </c>
      <c r="O531" s="67">
        <f>O343</f>
        <v>0</v>
      </c>
      <c r="P531" s="67">
        <f>P343</f>
        <v>0</v>
      </c>
      <c r="Q531" s="67">
        <f>Q343</f>
        <v>0</v>
      </c>
      <c r="R531" s="121"/>
      <c r="S531" s="121"/>
      <c r="T531" s="6"/>
    </row>
    <row r="532" spans="2:23" ht="15.75" customHeight="1" x14ac:dyDescent="0.15">
      <c r="B532" s="7" t="s">
        <v>38</v>
      </c>
      <c r="C532" s="23"/>
      <c r="D532" s="21"/>
      <c r="E532" s="7">
        <f>E385</f>
        <v>0</v>
      </c>
      <c r="F532" s="67">
        <f>F386</f>
        <v>0</v>
      </c>
      <c r="G532" s="7"/>
      <c r="H532" s="14"/>
      <c r="I532" s="14"/>
      <c r="J532" s="14"/>
      <c r="K532" s="14"/>
      <c r="L532" s="14"/>
      <c r="M532" s="14"/>
      <c r="N532" s="67">
        <f>N386</f>
        <v>0</v>
      </c>
      <c r="O532" s="67">
        <f>O386</f>
        <v>0</v>
      </c>
      <c r="P532" s="67">
        <f>P386</f>
        <v>0</v>
      </c>
      <c r="Q532" s="67">
        <f>Q386</f>
        <v>0</v>
      </c>
      <c r="R532" s="121"/>
      <c r="S532" s="121"/>
      <c r="T532" s="6"/>
    </row>
    <row r="533" spans="2:23" ht="15.75" customHeight="1" x14ac:dyDescent="0.15">
      <c r="B533" s="7" t="s">
        <v>39</v>
      </c>
      <c r="C533" s="23"/>
      <c r="D533" s="21"/>
      <c r="E533" s="7">
        <f>E428</f>
        <v>0</v>
      </c>
      <c r="F533" s="67">
        <f>F429</f>
        <v>0</v>
      </c>
      <c r="G533" s="7"/>
      <c r="H533" s="14"/>
      <c r="I533" s="14"/>
      <c r="J533" s="14"/>
      <c r="K533" s="14"/>
      <c r="L533" s="14"/>
      <c r="M533" s="14"/>
      <c r="N533" s="67">
        <f>N429</f>
        <v>0</v>
      </c>
      <c r="O533" s="67">
        <f>O429</f>
        <v>0</v>
      </c>
      <c r="P533" s="67">
        <f>P429</f>
        <v>0</v>
      </c>
      <c r="Q533" s="67">
        <f>Q429</f>
        <v>0</v>
      </c>
      <c r="R533" s="121"/>
      <c r="S533" s="121"/>
      <c r="T533" s="6"/>
    </row>
    <row r="534" spans="2:23" ht="15.75" customHeight="1" x14ac:dyDescent="0.15">
      <c r="B534" s="7" t="s">
        <v>40</v>
      </c>
      <c r="C534" s="23"/>
      <c r="D534" s="21"/>
      <c r="E534" s="7">
        <f>E471</f>
        <v>0</v>
      </c>
      <c r="F534" s="67">
        <f>F472</f>
        <v>0</v>
      </c>
      <c r="G534" s="7"/>
      <c r="H534" s="14"/>
      <c r="I534" s="14"/>
      <c r="J534" s="14"/>
      <c r="K534" s="14"/>
      <c r="L534" s="14"/>
      <c r="M534" s="14"/>
      <c r="N534" s="67">
        <f>N472</f>
        <v>0</v>
      </c>
      <c r="O534" s="67">
        <f>O472</f>
        <v>0</v>
      </c>
      <c r="P534" s="67">
        <f>P472</f>
        <v>0</v>
      </c>
      <c r="Q534" s="67">
        <f>Q472</f>
        <v>0</v>
      </c>
      <c r="R534" s="121"/>
      <c r="S534" s="121"/>
      <c r="T534" s="6"/>
    </row>
    <row r="535" spans="2:23" ht="15.75" customHeight="1" x14ac:dyDescent="0.15">
      <c r="B535" s="7" t="s">
        <v>44</v>
      </c>
      <c r="C535" s="23"/>
      <c r="D535" s="21"/>
      <c r="E535" s="7">
        <f>E514</f>
        <v>0</v>
      </c>
      <c r="F535" s="67">
        <f>F515</f>
        <v>0</v>
      </c>
      <c r="G535" s="7"/>
      <c r="H535" s="14"/>
      <c r="I535" s="14"/>
      <c r="J535" s="14"/>
      <c r="K535" s="14"/>
      <c r="L535" s="14"/>
      <c r="M535" s="14"/>
      <c r="N535" s="67">
        <f>N515</f>
        <v>0</v>
      </c>
      <c r="O535" s="67">
        <f>O515</f>
        <v>0</v>
      </c>
      <c r="P535" s="67">
        <f>P515</f>
        <v>0</v>
      </c>
      <c r="Q535" s="67">
        <f>Q515</f>
        <v>0</v>
      </c>
      <c r="R535" s="121"/>
      <c r="S535" s="121"/>
      <c r="T535" s="6"/>
    </row>
    <row r="536" spans="2:23" ht="15.75" customHeight="1" x14ac:dyDescent="0.15">
      <c r="B536" s="7"/>
      <c r="C536" s="23"/>
      <c r="D536" s="21"/>
      <c r="E536" s="14"/>
      <c r="F536" s="15"/>
      <c r="G536" s="7"/>
      <c r="H536" s="14"/>
      <c r="I536" s="14"/>
      <c r="J536" s="14"/>
      <c r="K536" s="14"/>
      <c r="L536" s="14"/>
      <c r="M536" s="14"/>
      <c r="N536" s="15"/>
      <c r="O536" s="15"/>
      <c r="P536" s="15"/>
      <c r="Q536" s="15"/>
      <c r="R536" s="6"/>
      <c r="S536" s="6"/>
      <c r="T536" s="6"/>
    </row>
    <row r="537" spans="2:23" ht="15.75" customHeight="1" x14ac:dyDescent="0.15">
      <c r="B537" s="36" t="s">
        <v>49</v>
      </c>
      <c r="C537" s="37"/>
      <c r="D537" s="38"/>
      <c r="E537" s="39">
        <f>SUM(E525:E535)</f>
        <v>0</v>
      </c>
      <c r="F537" s="15"/>
      <c r="G537" s="7"/>
      <c r="H537" s="14"/>
      <c r="I537" s="14"/>
      <c r="J537" s="14"/>
      <c r="K537" s="14"/>
      <c r="L537" s="14"/>
      <c r="M537" s="14"/>
      <c r="N537" s="15">
        <f>SUM(N525:N535)</f>
        <v>0</v>
      </c>
      <c r="O537" s="15">
        <f>SUM(O525:O535)</f>
        <v>0</v>
      </c>
      <c r="P537" s="15">
        <f>SUM(P525:P535)</f>
        <v>0</v>
      </c>
      <c r="Q537" s="15">
        <f>SUM(Q525:Q535)</f>
        <v>0</v>
      </c>
      <c r="R537" s="6"/>
      <c r="S537" s="6"/>
      <c r="T537" s="6"/>
    </row>
    <row r="538" spans="2:23" ht="15.75" customHeight="1" x14ac:dyDescent="0.15">
      <c r="B538" s="31" t="s">
        <v>47</v>
      </c>
      <c r="C538" s="33"/>
      <c r="D538" s="40"/>
      <c r="E538" s="40"/>
      <c r="F538" s="105">
        <f>SUM(F525:F535)</f>
        <v>0</v>
      </c>
      <c r="G538" s="41"/>
      <c r="H538" s="42"/>
      <c r="I538" s="42"/>
      <c r="J538" s="42"/>
      <c r="K538" s="42"/>
      <c r="L538" s="42"/>
      <c r="M538" s="42"/>
      <c r="N538" s="43"/>
      <c r="O538" s="43"/>
      <c r="P538" s="44"/>
      <c r="Q538" s="20"/>
    </row>
    <row r="539" spans="2:23" ht="15.75" customHeight="1" x14ac:dyDescent="0.15">
      <c r="D539" s="45" t="s">
        <v>41</v>
      </c>
      <c r="E539" s="45"/>
      <c r="F539" s="46"/>
      <c r="G539" s="47"/>
      <c r="H539" s="45"/>
      <c r="I539" s="45"/>
      <c r="J539" s="45"/>
      <c r="K539" s="45"/>
      <c r="L539" s="45"/>
      <c r="M539" s="45"/>
      <c r="N539" s="46"/>
      <c r="O539" s="46"/>
      <c r="P539" s="48"/>
      <c r="Q539" s="49">
        <f>Q537+P537</f>
        <v>0</v>
      </c>
      <c r="R539" s="6"/>
      <c r="S539" s="6"/>
      <c r="T539" s="6"/>
    </row>
    <row r="540" spans="2:23" ht="15.75" customHeight="1" x14ac:dyDescent="0.15">
      <c r="D540" s="45" t="s">
        <v>98</v>
      </c>
      <c r="E540" s="45"/>
      <c r="F540" s="46"/>
      <c r="G540" s="47"/>
      <c r="H540" s="45"/>
      <c r="I540" s="45"/>
      <c r="J540" s="45"/>
      <c r="K540" s="45"/>
      <c r="L540" s="45"/>
      <c r="M540" s="45"/>
      <c r="N540" s="46"/>
      <c r="O540" s="46"/>
      <c r="P540" s="48"/>
      <c r="Q540" s="49">
        <f>Q537+O537</f>
        <v>0</v>
      </c>
    </row>
    <row r="541" spans="2:23" ht="15.75" customHeight="1" x14ac:dyDescent="0.15">
      <c r="D541" s="45" t="s">
        <v>42</v>
      </c>
      <c r="E541" s="45"/>
      <c r="F541" s="46"/>
      <c r="G541" s="47"/>
      <c r="H541" s="45"/>
      <c r="I541" s="45"/>
      <c r="J541" s="45"/>
      <c r="K541" s="45"/>
      <c r="L541" s="45"/>
      <c r="M541" s="45"/>
      <c r="N541" s="46"/>
      <c r="O541" s="46"/>
      <c r="P541" s="48"/>
      <c r="Q541" s="50">
        <f>Q539+O537</f>
        <v>0</v>
      </c>
      <c r="R541" s="6"/>
      <c r="S541" s="6"/>
      <c r="T541" s="6"/>
    </row>
    <row r="542" spans="2:23" ht="15.75" customHeight="1" x14ac:dyDescent="0.15">
      <c r="Q542" s="20"/>
    </row>
    <row r="543" spans="2:23" ht="15.75" customHeight="1" x14ac:dyDescent="0.15">
      <c r="B543" s="51"/>
      <c r="C543" s="51"/>
      <c r="D543" s="52" t="s">
        <v>43</v>
      </c>
      <c r="E543" s="52"/>
      <c r="F543" s="53"/>
      <c r="G543" s="54"/>
      <c r="H543" s="52"/>
      <c r="I543" s="52"/>
      <c r="J543" s="52"/>
      <c r="K543" s="52"/>
      <c r="L543" s="52"/>
      <c r="M543" s="52"/>
      <c r="N543" s="53"/>
      <c r="O543" s="53"/>
      <c r="P543" s="53"/>
      <c r="Q543" s="55">
        <v>1116</v>
      </c>
    </row>
    <row r="544" spans="2:23" s="19" customFormat="1" ht="15.75" customHeight="1" x14ac:dyDescent="0.15">
      <c r="B544" s="51"/>
      <c r="C544" s="51"/>
      <c r="D544" s="52" t="s">
        <v>73</v>
      </c>
      <c r="E544" s="52"/>
      <c r="F544" s="53"/>
      <c r="G544" s="54"/>
      <c r="H544" s="52"/>
      <c r="I544" s="52"/>
      <c r="J544" s="52"/>
      <c r="K544" s="52"/>
      <c r="L544" s="52"/>
      <c r="M544" s="52"/>
      <c r="N544" s="53"/>
      <c r="O544" s="53"/>
      <c r="P544" s="53"/>
      <c r="Q544" s="55">
        <v>1086</v>
      </c>
      <c r="R544" s="119"/>
      <c r="S544" s="126"/>
      <c r="T544" s="61"/>
      <c r="W544" s="4"/>
    </row>
    <row r="545" spans="4:21" ht="15.75" customHeight="1" x14ac:dyDescent="0.15"/>
    <row r="546" spans="4:21" ht="15.75" customHeight="1" x14ac:dyDescent="0.15">
      <c r="D546" s="5" t="s">
        <v>51</v>
      </c>
      <c r="Q546" s="56">
        <f>Q541-Q543</f>
        <v>-1116</v>
      </c>
      <c r="R546" s="119"/>
      <c r="S546" s="126"/>
      <c r="T546" s="56"/>
    </row>
    <row r="547" spans="4:21" ht="15.75" customHeight="1" x14ac:dyDescent="0.15">
      <c r="D547" s="5" t="s">
        <v>76</v>
      </c>
      <c r="Q547" s="116">
        <f>Q541-Q544-(U547*1440/60)</f>
        <v>-1086</v>
      </c>
      <c r="R547" s="119"/>
      <c r="S547" s="126"/>
      <c r="T547" s="116"/>
      <c r="U547" s="4">
        <f>SUMIFS(Q52:Q512,U52:U512,"y")</f>
        <v>0</v>
      </c>
    </row>
    <row r="548" spans="4:21" ht="15.75" customHeight="1" x14ac:dyDescent="0.15">
      <c r="D548" s="5" t="s">
        <v>97</v>
      </c>
      <c r="I548" s="115"/>
      <c r="Q548" s="6">
        <f>Q546+I548</f>
        <v>-1116</v>
      </c>
      <c r="R548" s="6"/>
      <c r="S548" s="6"/>
      <c r="T548" s="6"/>
    </row>
    <row r="549" spans="4:21" ht="15.75" customHeight="1" x14ac:dyDescent="0.15"/>
  </sheetData>
  <sheetProtection algorithmName="SHA-512" hashValue="7zLskDOqNPFOIkC5vP7i5rF6B5NkL7nS5C0VDYxJHaYtmN4KhMIYDwBZMccrx9WUIEMO+IM93EWFcrac8s6qGQ==" saltValue="UoH3yyYZJuDZtdSmsiEBww==" spinCount="100000" sheet="1" formatCells="0" selectLockedCells="1"/>
  <sortState ref="W10:W23">
    <sortCondition ref="W10:W23"/>
  </sortState>
  <mergeCells count="78">
    <mergeCell ref="B517:Q517"/>
    <mergeCell ref="B518:Q518"/>
    <mergeCell ref="B519:Q519"/>
    <mergeCell ref="B520:Q520"/>
    <mergeCell ref="B3:Q3"/>
    <mergeCell ref="B474:Q474"/>
    <mergeCell ref="B475:Q475"/>
    <mergeCell ref="D477:E477"/>
    <mergeCell ref="O477:Q477"/>
    <mergeCell ref="D479:E479"/>
    <mergeCell ref="G479:I479"/>
    <mergeCell ref="B431:Q431"/>
    <mergeCell ref="B432:Q432"/>
    <mergeCell ref="D434:E434"/>
    <mergeCell ref="O434:Q434"/>
    <mergeCell ref="D436:E436"/>
    <mergeCell ref="G436:I436"/>
    <mergeCell ref="B388:Q388"/>
    <mergeCell ref="B389:Q389"/>
    <mergeCell ref="D391:E391"/>
    <mergeCell ref="O391:Q391"/>
    <mergeCell ref="D393:E393"/>
    <mergeCell ref="G393:I393"/>
    <mergeCell ref="B345:Q345"/>
    <mergeCell ref="B346:Q346"/>
    <mergeCell ref="D348:E348"/>
    <mergeCell ref="O348:Q348"/>
    <mergeCell ref="G350:I350"/>
    <mergeCell ref="B303:Q303"/>
    <mergeCell ref="D305:E305"/>
    <mergeCell ref="O305:Q305"/>
    <mergeCell ref="D307:E307"/>
    <mergeCell ref="G307:I307"/>
    <mergeCell ref="D262:E262"/>
    <mergeCell ref="O262:Q262"/>
    <mergeCell ref="D264:E264"/>
    <mergeCell ref="G264:I264"/>
    <mergeCell ref="B302:Q302"/>
    <mergeCell ref="O219:Q219"/>
    <mergeCell ref="D221:E221"/>
    <mergeCell ref="G221:I221"/>
    <mergeCell ref="B259:Q259"/>
    <mergeCell ref="B260:Q260"/>
    <mergeCell ref="B87:Q87"/>
    <mergeCell ref="B88:Q88"/>
    <mergeCell ref="D92:E92"/>
    <mergeCell ref="G92:I92"/>
    <mergeCell ref="B130:Q130"/>
    <mergeCell ref="D90:E90"/>
    <mergeCell ref="O90:Q90"/>
    <mergeCell ref="B44:Q44"/>
    <mergeCell ref="B45:Q45"/>
    <mergeCell ref="D47:E47"/>
    <mergeCell ref="O47:Q47"/>
    <mergeCell ref="D49:E49"/>
    <mergeCell ref="G49:I49"/>
    <mergeCell ref="B1:Q1"/>
    <mergeCell ref="B2:Q2"/>
    <mergeCell ref="D4:E4"/>
    <mergeCell ref="G6:I6"/>
    <mergeCell ref="O4:Q4"/>
    <mergeCell ref="D6:E6"/>
    <mergeCell ref="B523:C523"/>
    <mergeCell ref="D350:E350"/>
    <mergeCell ref="D135:E135"/>
    <mergeCell ref="G135:I135"/>
    <mergeCell ref="B131:Q131"/>
    <mergeCell ref="D133:E133"/>
    <mergeCell ref="O133:Q133"/>
    <mergeCell ref="B173:Q173"/>
    <mergeCell ref="B174:Q174"/>
    <mergeCell ref="D176:E176"/>
    <mergeCell ref="O176:Q176"/>
    <mergeCell ref="D178:E178"/>
    <mergeCell ref="G178:I178"/>
    <mergeCell ref="B216:Q216"/>
    <mergeCell ref="B217:Q217"/>
    <mergeCell ref="D219:E219"/>
  </mergeCells>
  <dataValidations count="1">
    <dataValidation type="list" allowBlank="1" showInputMessage="1" sqref="G9:G39 G52:G82 G482:G512 G138:G168 G181:G211 G267:G297 G224:G254 G310:G340 G353:G383 G396:G426 G439:G469 G95:G125">
      <formula1>$W$10:$W$23</formula1>
    </dataValidation>
  </dataValidations>
  <printOptions horizontalCentered="1"/>
  <pageMargins left="0.35" right="0.2" top="0.77" bottom="0.8" header="0.27" footer="0.5"/>
  <pageSetup scale="69" orientation="landscape" r:id="rId1"/>
  <headerFooter alignWithMargins="0">
    <oddHeader>&amp;L&amp;"Arial,Regular"&amp;F &amp;D</oddHeader>
    <oddFooter>&amp;P</oddFooter>
  </headerFooter>
  <rowBreaks count="12" manualBreakCount="12">
    <brk id="43" max="16383" man="1"/>
    <brk id="86" max="16383" man="1"/>
    <brk id="129" max="16383" man="1"/>
    <brk id="172" max="16383" man="1"/>
    <brk id="215" max="16383" man="1"/>
    <brk id="258" max="16383" man="1"/>
    <brk id="301" max="16383" man="1"/>
    <brk id="344" max="16383" man="1"/>
    <brk id="387" max="16383" man="1"/>
    <brk id="430" max="16383" man="1"/>
    <brk id="473" min="1" max="12" man="1"/>
    <brk id="516" min="1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defaultSize="0" autoLine="0" autoPict="0">
                <anchor moveWithCells="1">
                  <from>
                    <xdr:col>6</xdr:col>
                    <xdr:colOff>1628775</xdr:colOff>
                    <xdr:row>44</xdr:row>
                    <xdr:rowOff>0</xdr:rowOff>
                  </from>
                  <to>
                    <xdr:col>7</xdr:col>
                    <xdr:colOff>171450</xdr:colOff>
                    <xdr:row>45</xdr:row>
                    <xdr:rowOff>9525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7" id="{AD1C1E6D-33AC-47F9-A542-068574106ED1}">
            <xm:f>IF(ISNA(VLOOKUP($C95,Calendar!$M$3:$M$374,1,FALSE))="","",VLOOKUP($C95,Calendar!$M$3:$M$374,1,FALSE))</xm:f>
            <x14:dxf>
              <fill>
                <patternFill>
                  <bgColor rgb="FFFFC000"/>
                </patternFill>
              </fill>
            </x14:dxf>
          </x14:cfRule>
          <xm:sqref>C95:C125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P374"/>
  <sheetViews>
    <sheetView workbookViewId="0">
      <selection activeCell="B3" sqref="B3"/>
    </sheetView>
  </sheetViews>
  <sheetFormatPr defaultRowHeight="12.75" x14ac:dyDescent="0.2"/>
  <cols>
    <col min="2" max="2" width="10.140625" bestFit="1" customWidth="1"/>
    <col min="4" max="4" width="4.5703125" bestFit="1" customWidth="1"/>
    <col min="5" max="5" width="10.140625" bestFit="1" customWidth="1"/>
    <col min="7" max="7" width="4.5703125" bestFit="1" customWidth="1"/>
    <col min="12" max="12" width="10.140625" bestFit="1" customWidth="1"/>
    <col min="13" max="13" width="9.42578125" customWidth="1"/>
    <col min="14" max="14" width="4.5703125" customWidth="1"/>
  </cols>
  <sheetData>
    <row r="2" spans="1:16" x14ac:dyDescent="0.2">
      <c r="A2" t="s">
        <v>80</v>
      </c>
      <c r="B2" t="s">
        <v>8</v>
      </c>
      <c r="C2" t="s">
        <v>81</v>
      </c>
      <c r="D2" t="s">
        <v>7</v>
      </c>
      <c r="E2" t="s">
        <v>8</v>
      </c>
      <c r="F2" t="s">
        <v>81</v>
      </c>
      <c r="G2" t="s">
        <v>7</v>
      </c>
      <c r="H2" t="s">
        <v>1</v>
      </c>
      <c r="I2" t="s">
        <v>94</v>
      </c>
      <c r="J2" t="s">
        <v>1</v>
      </c>
      <c r="K2" t="s">
        <v>94</v>
      </c>
      <c r="L2" t="s">
        <v>96</v>
      </c>
      <c r="M2" t="s">
        <v>95</v>
      </c>
    </row>
    <row r="3" spans="1:16" x14ac:dyDescent="0.2">
      <c r="A3">
        <f>IF('Blank 1116 Hour Log'!$B$45=3,1*(CONCATENATE(TEXT(J3,0),TEXT(K3,"00"))),1*(CONCATENATE(TEXT(H3,0),TEXT(I3,"00"))))</f>
        <v>801</v>
      </c>
      <c r="B3" s="122">
        <v>42948</v>
      </c>
      <c r="C3">
        <f>WEEKDAY(B3)</f>
        <v>3</v>
      </c>
      <c r="D3" t="str">
        <f>VLOOKUP(C3,$O$3:$P$9,2,FALSE)</f>
        <v>T</v>
      </c>
      <c r="E3" s="122">
        <v>43313</v>
      </c>
      <c r="F3">
        <f>WEEKDAY(E3)</f>
        <v>4</v>
      </c>
      <c r="G3" t="str">
        <f>VLOOKUP(F3,$O$3:$P$9,2,FALSE)</f>
        <v>W</v>
      </c>
      <c r="H3">
        <f t="shared" ref="H3:H66" si="0">MONTH(B3)</f>
        <v>8</v>
      </c>
      <c r="I3">
        <f>DAY(B3)</f>
        <v>1</v>
      </c>
      <c r="J3">
        <f>MONTH(E3)</f>
        <v>8</v>
      </c>
      <c r="K3">
        <f>DAY(E3)</f>
        <v>1</v>
      </c>
      <c r="L3" s="122">
        <f>IF('Blank 1116 Hour Log'!$B$45=3,WORKDAY(E3-1,1),WORKDAY(B3-1,1))</f>
        <v>42948</v>
      </c>
      <c r="M3" s="144" t="str">
        <f>IF(AND(B3=L3,H3=9,I3=20),B3,IF(AND(B3&lt;&gt;L3,H3=9,I3=20),L3,""))</f>
        <v/>
      </c>
      <c r="O3" s="123">
        <v>1</v>
      </c>
      <c r="P3" s="123" t="s">
        <v>82</v>
      </c>
    </row>
    <row r="4" spans="1:16" x14ac:dyDescent="0.2">
      <c r="A4">
        <f>IF('Blank 1116 Hour Log'!$B$45=3,1*(CONCATENATE(TEXT(J4,0),TEXT(K4,"00"))),1*(CONCATENATE(TEXT(H4,0),TEXT(I4,"00"))))</f>
        <v>802</v>
      </c>
      <c r="B4" s="122">
        <v>42949</v>
      </c>
      <c r="C4">
        <f t="shared" ref="C4:C67" si="1">WEEKDAY(B4)</f>
        <v>4</v>
      </c>
      <c r="D4" t="str">
        <f t="shared" ref="D4:D67" si="2">VLOOKUP(C4,$O$3:$P$9,2,FALSE)</f>
        <v>W</v>
      </c>
      <c r="E4" s="122">
        <v>43314</v>
      </c>
      <c r="F4">
        <f t="shared" ref="F4:F67" si="3">WEEKDAY(E4)</f>
        <v>5</v>
      </c>
      <c r="G4" t="str">
        <f t="shared" ref="G4:G67" si="4">VLOOKUP(F4,$O$3:$P$9,2,FALSE)</f>
        <v>R</v>
      </c>
      <c r="H4">
        <f t="shared" si="0"/>
        <v>8</v>
      </c>
      <c r="I4">
        <f t="shared" ref="I4:I67" si="5">DAY(B4)</f>
        <v>2</v>
      </c>
      <c r="J4">
        <f t="shared" ref="J4:J67" si="6">MONTH(E4)</f>
        <v>8</v>
      </c>
      <c r="K4">
        <f t="shared" ref="K4:K67" si="7">DAY(E4)</f>
        <v>2</v>
      </c>
      <c r="L4" s="122">
        <f>IF('Blank 1116 Hour Log'!$B$45=3,WORKDAY(E4-1,1),WORKDAY(B4-1,1))</f>
        <v>42949</v>
      </c>
      <c r="M4" s="144" t="str">
        <f t="shared" ref="M4:M67" si="8">IF(AND(B4=L4,H4=9,I4=20),B4,IF(AND(B4&lt;&gt;L4,H4=9,I4=20),L4,""))</f>
        <v/>
      </c>
      <c r="O4" s="123">
        <v>2</v>
      </c>
      <c r="P4" s="123" t="s">
        <v>13</v>
      </c>
    </row>
    <row r="5" spans="1:16" x14ac:dyDescent="0.2">
      <c r="A5">
        <f>IF('Blank 1116 Hour Log'!$B$45=3,1*(CONCATENATE(TEXT(J5,0),TEXT(K5,"00"))),1*(CONCATENATE(TEXT(H5,0),TEXT(I5,"00"))))</f>
        <v>803</v>
      </c>
      <c r="B5" s="122">
        <v>42950</v>
      </c>
      <c r="C5">
        <f t="shared" si="1"/>
        <v>5</v>
      </c>
      <c r="D5" t="str">
        <f t="shared" si="2"/>
        <v>R</v>
      </c>
      <c r="E5" s="122">
        <v>43315</v>
      </c>
      <c r="F5">
        <f t="shared" si="3"/>
        <v>6</v>
      </c>
      <c r="G5" t="str">
        <f t="shared" si="4"/>
        <v>F</v>
      </c>
      <c r="H5">
        <f t="shared" si="0"/>
        <v>8</v>
      </c>
      <c r="I5">
        <f t="shared" si="5"/>
        <v>3</v>
      </c>
      <c r="J5">
        <f t="shared" si="6"/>
        <v>8</v>
      </c>
      <c r="K5">
        <f t="shared" si="7"/>
        <v>3</v>
      </c>
      <c r="L5" s="122">
        <f>IF('Blank 1116 Hour Log'!$B$45=3,WORKDAY(E5-1,1),WORKDAY(B5-1,1))</f>
        <v>42950</v>
      </c>
      <c r="M5" s="144" t="str">
        <f t="shared" si="8"/>
        <v/>
      </c>
      <c r="O5" s="123">
        <v>3</v>
      </c>
      <c r="P5" s="123" t="s">
        <v>14</v>
      </c>
    </row>
    <row r="6" spans="1:16" x14ac:dyDescent="0.2">
      <c r="A6">
        <f>IF('Blank 1116 Hour Log'!$B$45=3,1*(CONCATENATE(TEXT(J6,0),TEXT(K6,"00"))),1*(CONCATENATE(TEXT(H6,0),TEXT(I6,"00"))))</f>
        <v>804</v>
      </c>
      <c r="B6" s="122">
        <v>42951</v>
      </c>
      <c r="C6">
        <f t="shared" si="1"/>
        <v>6</v>
      </c>
      <c r="D6" t="str">
        <f t="shared" si="2"/>
        <v>F</v>
      </c>
      <c r="E6" s="122">
        <v>43316</v>
      </c>
      <c r="F6">
        <f t="shared" si="3"/>
        <v>7</v>
      </c>
      <c r="G6" t="str">
        <f t="shared" si="4"/>
        <v>S</v>
      </c>
      <c r="H6">
        <f t="shared" si="0"/>
        <v>8</v>
      </c>
      <c r="I6">
        <f t="shared" si="5"/>
        <v>4</v>
      </c>
      <c r="J6">
        <f t="shared" si="6"/>
        <v>8</v>
      </c>
      <c r="K6">
        <f t="shared" si="7"/>
        <v>4</v>
      </c>
      <c r="L6" s="122">
        <f>IF('Blank 1116 Hour Log'!$B$45=3,WORKDAY(E6-1,1),WORKDAY(B6-1,1))</f>
        <v>42951</v>
      </c>
      <c r="M6" s="144" t="str">
        <f t="shared" si="8"/>
        <v/>
      </c>
      <c r="O6" s="123">
        <v>4</v>
      </c>
      <c r="P6" s="123" t="s">
        <v>15</v>
      </c>
    </row>
    <row r="7" spans="1:16" x14ac:dyDescent="0.2">
      <c r="A7">
        <f>IF('Blank 1116 Hour Log'!$B$45=3,1*(CONCATENATE(TEXT(J7,0),TEXT(K7,"00"))),1*(CONCATENATE(TEXT(H7,0),TEXT(I7,"00"))))</f>
        <v>805</v>
      </c>
      <c r="B7" s="122">
        <v>42952</v>
      </c>
      <c r="C7">
        <f t="shared" si="1"/>
        <v>7</v>
      </c>
      <c r="D7" t="str">
        <f t="shared" si="2"/>
        <v>S</v>
      </c>
      <c r="E7" s="122">
        <v>43317</v>
      </c>
      <c r="F7">
        <f t="shared" si="3"/>
        <v>1</v>
      </c>
      <c r="G7" t="str">
        <f t="shared" si="4"/>
        <v>S</v>
      </c>
      <c r="H7">
        <f t="shared" si="0"/>
        <v>8</v>
      </c>
      <c r="I7">
        <f t="shared" si="5"/>
        <v>5</v>
      </c>
      <c r="J7">
        <f t="shared" si="6"/>
        <v>8</v>
      </c>
      <c r="K7">
        <f t="shared" si="7"/>
        <v>5</v>
      </c>
      <c r="L7" s="122">
        <f>IF('Blank 1116 Hour Log'!$B$45=3,WORKDAY(E7-1,1),WORKDAY(B7-1,1))</f>
        <v>42954</v>
      </c>
      <c r="M7" s="144" t="str">
        <f t="shared" si="8"/>
        <v/>
      </c>
      <c r="O7" s="123">
        <v>5</v>
      </c>
      <c r="P7" s="123" t="s">
        <v>67</v>
      </c>
    </row>
    <row r="8" spans="1:16" x14ac:dyDescent="0.2">
      <c r="A8">
        <f>IF('Blank 1116 Hour Log'!$B$45=3,1*(CONCATENATE(TEXT(J8,0),TEXT(K8,"00"))),1*(CONCATENATE(TEXT(H8,0),TEXT(I8,"00"))))</f>
        <v>806</v>
      </c>
      <c r="B8" s="122">
        <v>42953</v>
      </c>
      <c r="C8">
        <f t="shared" si="1"/>
        <v>1</v>
      </c>
      <c r="D8" t="str">
        <f t="shared" si="2"/>
        <v>S</v>
      </c>
      <c r="E8" s="122">
        <v>43318</v>
      </c>
      <c r="F8">
        <f t="shared" si="3"/>
        <v>2</v>
      </c>
      <c r="G8" t="str">
        <f t="shared" si="4"/>
        <v>M</v>
      </c>
      <c r="H8">
        <f t="shared" si="0"/>
        <v>8</v>
      </c>
      <c r="I8">
        <f t="shared" si="5"/>
        <v>6</v>
      </c>
      <c r="J8">
        <f t="shared" si="6"/>
        <v>8</v>
      </c>
      <c r="K8">
        <f t="shared" si="7"/>
        <v>6</v>
      </c>
      <c r="L8" s="122">
        <f>IF('Blank 1116 Hour Log'!$B$45=3,WORKDAY(E8-1,1),WORKDAY(B8-1,1))</f>
        <v>42954</v>
      </c>
      <c r="M8" s="144" t="str">
        <f t="shared" si="8"/>
        <v/>
      </c>
      <c r="O8" s="123">
        <v>6</v>
      </c>
      <c r="P8" s="123" t="s">
        <v>16</v>
      </c>
    </row>
    <row r="9" spans="1:16" x14ac:dyDescent="0.2">
      <c r="A9">
        <f>IF('Blank 1116 Hour Log'!$B$45=3,1*(CONCATENATE(TEXT(J9,0),TEXT(K9,"00"))),1*(CONCATENATE(TEXT(H9,0),TEXT(I9,"00"))))</f>
        <v>807</v>
      </c>
      <c r="B9" s="122">
        <v>42954</v>
      </c>
      <c r="C9">
        <f t="shared" si="1"/>
        <v>2</v>
      </c>
      <c r="D9" t="str">
        <f t="shared" si="2"/>
        <v>M</v>
      </c>
      <c r="E9" s="122">
        <v>43319</v>
      </c>
      <c r="F9">
        <f t="shared" si="3"/>
        <v>3</v>
      </c>
      <c r="G9" t="str">
        <f t="shared" si="4"/>
        <v>T</v>
      </c>
      <c r="H9">
        <f t="shared" si="0"/>
        <v>8</v>
      </c>
      <c r="I9">
        <f t="shared" si="5"/>
        <v>7</v>
      </c>
      <c r="J9">
        <f t="shared" si="6"/>
        <v>8</v>
      </c>
      <c r="K9">
        <f t="shared" si="7"/>
        <v>7</v>
      </c>
      <c r="L9" s="122">
        <f>IF('Blank 1116 Hour Log'!$B$45=3,WORKDAY(E9-1,1),WORKDAY(B9-1,1))</f>
        <v>42954</v>
      </c>
      <c r="M9" s="144" t="str">
        <f t="shared" si="8"/>
        <v/>
      </c>
      <c r="O9" s="123">
        <v>7</v>
      </c>
      <c r="P9" s="123" t="s">
        <v>82</v>
      </c>
    </row>
    <row r="10" spans="1:16" x14ac:dyDescent="0.2">
      <c r="A10">
        <f>IF('Blank 1116 Hour Log'!$B$45=3,1*(CONCATENATE(TEXT(J10,0),TEXT(K10,"00"))),1*(CONCATENATE(TEXT(H10,0),TEXT(I10,"00"))))</f>
        <v>808</v>
      </c>
      <c r="B10" s="122">
        <v>42955</v>
      </c>
      <c r="C10">
        <f t="shared" si="1"/>
        <v>3</v>
      </c>
      <c r="D10" t="str">
        <f t="shared" si="2"/>
        <v>T</v>
      </c>
      <c r="E10" s="122">
        <v>43320</v>
      </c>
      <c r="F10">
        <f t="shared" si="3"/>
        <v>4</v>
      </c>
      <c r="G10" t="str">
        <f t="shared" si="4"/>
        <v>W</v>
      </c>
      <c r="H10">
        <f t="shared" si="0"/>
        <v>8</v>
      </c>
      <c r="I10">
        <f t="shared" si="5"/>
        <v>8</v>
      </c>
      <c r="J10">
        <f t="shared" si="6"/>
        <v>8</v>
      </c>
      <c r="K10">
        <f t="shared" si="7"/>
        <v>8</v>
      </c>
      <c r="L10" s="122">
        <f>IF('Blank 1116 Hour Log'!$B$45=3,WORKDAY(E10-1,1),WORKDAY(B10-1,1))</f>
        <v>42955</v>
      </c>
      <c r="M10" s="144" t="str">
        <f t="shared" si="8"/>
        <v/>
      </c>
    </row>
    <row r="11" spans="1:16" x14ac:dyDescent="0.2">
      <c r="A11">
        <f>IF('Blank 1116 Hour Log'!$B$45=3,1*(CONCATENATE(TEXT(J11,0),TEXT(K11,"00"))),1*(CONCATENATE(TEXT(H11,0),TEXT(I11,"00"))))</f>
        <v>809</v>
      </c>
      <c r="B11" s="122">
        <v>42956</v>
      </c>
      <c r="C11">
        <f t="shared" si="1"/>
        <v>4</v>
      </c>
      <c r="D11" t="str">
        <f t="shared" si="2"/>
        <v>W</v>
      </c>
      <c r="E11" s="122">
        <v>43321</v>
      </c>
      <c r="F11">
        <f t="shared" si="3"/>
        <v>5</v>
      </c>
      <c r="G11" t="str">
        <f t="shared" si="4"/>
        <v>R</v>
      </c>
      <c r="H11">
        <f t="shared" si="0"/>
        <v>8</v>
      </c>
      <c r="I11">
        <f t="shared" si="5"/>
        <v>9</v>
      </c>
      <c r="J11">
        <f t="shared" si="6"/>
        <v>8</v>
      </c>
      <c r="K11">
        <f t="shared" si="7"/>
        <v>9</v>
      </c>
      <c r="L11" s="122">
        <f>IF('Blank 1116 Hour Log'!$B$45=3,WORKDAY(E11-1,1),WORKDAY(B11-1,1))</f>
        <v>42956</v>
      </c>
      <c r="M11" s="144" t="str">
        <f t="shared" si="8"/>
        <v/>
      </c>
      <c r="O11">
        <v>1</v>
      </c>
      <c r="P11" t="s">
        <v>83</v>
      </c>
    </row>
    <row r="12" spans="1:16" x14ac:dyDescent="0.2">
      <c r="A12">
        <f>IF('Blank 1116 Hour Log'!$B$45=3,1*(CONCATENATE(TEXT(J12,0),TEXT(K12,"00"))),1*(CONCATENATE(TEXT(H12,0),TEXT(I12,"00"))))</f>
        <v>810</v>
      </c>
      <c r="B12" s="122">
        <v>42957</v>
      </c>
      <c r="C12">
        <f t="shared" si="1"/>
        <v>5</v>
      </c>
      <c r="D12" t="str">
        <f t="shared" si="2"/>
        <v>R</v>
      </c>
      <c r="E12" s="122">
        <v>43322</v>
      </c>
      <c r="F12">
        <f t="shared" si="3"/>
        <v>6</v>
      </c>
      <c r="G12" t="str">
        <f t="shared" si="4"/>
        <v>F</v>
      </c>
      <c r="H12">
        <f t="shared" si="0"/>
        <v>8</v>
      </c>
      <c r="I12">
        <f t="shared" si="5"/>
        <v>10</v>
      </c>
      <c r="J12">
        <f t="shared" si="6"/>
        <v>8</v>
      </c>
      <c r="K12">
        <f t="shared" si="7"/>
        <v>10</v>
      </c>
      <c r="L12" s="122">
        <f>IF('Blank 1116 Hour Log'!$B$45=3,WORKDAY(E12-1,1),WORKDAY(B12-1,1))</f>
        <v>42957</v>
      </c>
      <c r="M12" s="144" t="str">
        <f t="shared" si="8"/>
        <v/>
      </c>
      <c r="O12">
        <v>2</v>
      </c>
      <c r="P12" t="s">
        <v>84</v>
      </c>
    </row>
    <row r="13" spans="1:16" x14ac:dyDescent="0.2">
      <c r="A13">
        <f>IF('Blank 1116 Hour Log'!$B$45=3,1*(CONCATENATE(TEXT(J13,0),TEXT(K13,"00"))),1*(CONCATENATE(TEXT(H13,0),TEXT(I13,"00"))))</f>
        <v>811</v>
      </c>
      <c r="B13" s="122">
        <v>42958</v>
      </c>
      <c r="C13">
        <f t="shared" si="1"/>
        <v>6</v>
      </c>
      <c r="D13" t="str">
        <f t="shared" si="2"/>
        <v>F</v>
      </c>
      <c r="E13" s="122">
        <v>43323</v>
      </c>
      <c r="F13">
        <f t="shared" si="3"/>
        <v>7</v>
      </c>
      <c r="G13" t="str">
        <f t="shared" si="4"/>
        <v>S</v>
      </c>
      <c r="H13">
        <f t="shared" si="0"/>
        <v>8</v>
      </c>
      <c r="I13">
        <f t="shared" si="5"/>
        <v>11</v>
      </c>
      <c r="J13">
        <f t="shared" si="6"/>
        <v>8</v>
      </c>
      <c r="K13">
        <f t="shared" si="7"/>
        <v>11</v>
      </c>
      <c r="L13" s="122">
        <f>IF('Blank 1116 Hour Log'!$B$45=3,WORKDAY(E13-1,1),WORKDAY(B13-1,1))</f>
        <v>42958</v>
      </c>
      <c r="M13" s="144" t="str">
        <f t="shared" si="8"/>
        <v/>
      </c>
      <c r="O13">
        <v>3</v>
      </c>
      <c r="P13" t="s">
        <v>86</v>
      </c>
    </row>
    <row r="14" spans="1:16" x14ac:dyDescent="0.2">
      <c r="A14">
        <f>IF('Blank 1116 Hour Log'!$B$45=3,1*(CONCATENATE(TEXT(J14,0),TEXT(K14,"00"))),1*(CONCATENATE(TEXT(H14,0),TEXT(I14,"00"))))</f>
        <v>812</v>
      </c>
      <c r="B14" s="122">
        <v>42959</v>
      </c>
      <c r="C14">
        <f t="shared" si="1"/>
        <v>7</v>
      </c>
      <c r="D14" t="str">
        <f t="shared" si="2"/>
        <v>S</v>
      </c>
      <c r="E14" s="122">
        <v>43324</v>
      </c>
      <c r="F14">
        <f t="shared" si="3"/>
        <v>1</v>
      </c>
      <c r="G14" t="str">
        <f t="shared" si="4"/>
        <v>S</v>
      </c>
      <c r="H14">
        <f t="shared" si="0"/>
        <v>8</v>
      </c>
      <c r="I14">
        <f t="shared" si="5"/>
        <v>12</v>
      </c>
      <c r="J14">
        <f t="shared" si="6"/>
        <v>8</v>
      </c>
      <c r="K14">
        <f t="shared" si="7"/>
        <v>12</v>
      </c>
      <c r="L14" s="122">
        <f>IF('Blank 1116 Hour Log'!$B$45=3,WORKDAY(E14-1,1),WORKDAY(B14-1,1))</f>
        <v>42961</v>
      </c>
      <c r="M14" s="144" t="str">
        <f t="shared" si="8"/>
        <v/>
      </c>
    </row>
    <row r="15" spans="1:16" x14ac:dyDescent="0.2">
      <c r="A15">
        <f>IF('Blank 1116 Hour Log'!$B$45=3,1*(CONCATENATE(TEXT(J15,0),TEXT(K15,"00"))),1*(CONCATENATE(TEXT(H15,0),TEXT(I15,"00"))))</f>
        <v>813</v>
      </c>
      <c r="B15" s="122">
        <v>42960</v>
      </c>
      <c r="C15">
        <f t="shared" si="1"/>
        <v>1</v>
      </c>
      <c r="D15" t="str">
        <f t="shared" si="2"/>
        <v>S</v>
      </c>
      <c r="E15" s="122">
        <v>43325</v>
      </c>
      <c r="F15">
        <f t="shared" si="3"/>
        <v>2</v>
      </c>
      <c r="G15" t="str">
        <f t="shared" si="4"/>
        <v>M</v>
      </c>
      <c r="H15">
        <f t="shared" si="0"/>
        <v>8</v>
      </c>
      <c r="I15">
        <f t="shared" si="5"/>
        <v>13</v>
      </c>
      <c r="J15">
        <f t="shared" si="6"/>
        <v>8</v>
      </c>
      <c r="K15">
        <f t="shared" si="7"/>
        <v>13</v>
      </c>
      <c r="L15" s="122">
        <f>IF('Blank 1116 Hour Log'!$B$45=3,WORKDAY(E15-1,1),WORKDAY(B15-1,1))</f>
        <v>42961</v>
      </c>
      <c r="M15" s="144" t="str">
        <f t="shared" si="8"/>
        <v/>
      </c>
    </row>
    <row r="16" spans="1:16" x14ac:dyDescent="0.2">
      <c r="A16">
        <f>IF('Blank 1116 Hour Log'!$B$45=3,1*(CONCATENATE(TEXT(J16,0),TEXT(K16,"00"))),1*(CONCATENATE(TEXT(H16,0),TEXT(I16,"00"))))</f>
        <v>814</v>
      </c>
      <c r="B16" s="122">
        <v>42961</v>
      </c>
      <c r="C16">
        <f t="shared" si="1"/>
        <v>2</v>
      </c>
      <c r="D16" t="str">
        <f t="shared" si="2"/>
        <v>M</v>
      </c>
      <c r="E16" s="122">
        <v>43326</v>
      </c>
      <c r="F16">
        <f t="shared" si="3"/>
        <v>3</v>
      </c>
      <c r="G16" t="str">
        <f t="shared" si="4"/>
        <v>T</v>
      </c>
      <c r="H16">
        <f t="shared" si="0"/>
        <v>8</v>
      </c>
      <c r="I16">
        <f t="shared" si="5"/>
        <v>14</v>
      </c>
      <c r="J16">
        <f t="shared" si="6"/>
        <v>8</v>
      </c>
      <c r="K16">
        <f t="shared" si="7"/>
        <v>14</v>
      </c>
      <c r="L16" s="122">
        <f>IF('Blank 1116 Hour Log'!$B$45=3,WORKDAY(E16-1,1),WORKDAY(B16-1,1))</f>
        <v>42961</v>
      </c>
      <c r="M16" s="144" t="str">
        <f t="shared" si="8"/>
        <v/>
      </c>
    </row>
    <row r="17" spans="1:13" x14ac:dyDescent="0.2">
      <c r="A17">
        <f>IF('Blank 1116 Hour Log'!$B$45=3,1*(CONCATENATE(TEXT(J17,0),TEXT(K17,"00"))),1*(CONCATENATE(TEXT(H17,0),TEXT(I17,"00"))))</f>
        <v>815</v>
      </c>
      <c r="B17" s="122">
        <v>42962</v>
      </c>
      <c r="C17">
        <f t="shared" si="1"/>
        <v>3</v>
      </c>
      <c r="D17" t="str">
        <f t="shared" si="2"/>
        <v>T</v>
      </c>
      <c r="E17" s="122">
        <v>43327</v>
      </c>
      <c r="F17">
        <f t="shared" si="3"/>
        <v>4</v>
      </c>
      <c r="G17" t="str">
        <f t="shared" si="4"/>
        <v>W</v>
      </c>
      <c r="H17">
        <f t="shared" si="0"/>
        <v>8</v>
      </c>
      <c r="I17">
        <f t="shared" si="5"/>
        <v>15</v>
      </c>
      <c r="J17">
        <f t="shared" si="6"/>
        <v>8</v>
      </c>
      <c r="K17">
        <f t="shared" si="7"/>
        <v>15</v>
      </c>
      <c r="L17" s="122">
        <f>IF('Blank 1116 Hour Log'!$B$45=3,WORKDAY(E17-1,1),WORKDAY(B17-1,1))</f>
        <v>42962</v>
      </c>
      <c r="M17" s="144" t="str">
        <f t="shared" si="8"/>
        <v/>
      </c>
    </row>
    <row r="18" spans="1:13" x14ac:dyDescent="0.2">
      <c r="A18">
        <f>IF('Blank 1116 Hour Log'!$B$45=3,1*(CONCATENATE(TEXT(J18,0),TEXT(K18,"00"))),1*(CONCATENATE(TEXT(H18,0),TEXT(I18,"00"))))</f>
        <v>816</v>
      </c>
      <c r="B18" s="122">
        <v>42963</v>
      </c>
      <c r="C18">
        <f t="shared" si="1"/>
        <v>4</v>
      </c>
      <c r="D18" t="str">
        <f t="shared" si="2"/>
        <v>W</v>
      </c>
      <c r="E18" s="122">
        <v>43328</v>
      </c>
      <c r="F18">
        <f t="shared" si="3"/>
        <v>5</v>
      </c>
      <c r="G18" t="str">
        <f t="shared" si="4"/>
        <v>R</v>
      </c>
      <c r="H18">
        <f t="shared" si="0"/>
        <v>8</v>
      </c>
      <c r="I18">
        <f t="shared" si="5"/>
        <v>16</v>
      </c>
      <c r="J18">
        <f t="shared" si="6"/>
        <v>8</v>
      </c>
      <c r="K18">
        <f t="shared" si="7"/>
        <v>16</v>
      </c>
      <c r="L18" s="122">
        <f>IF('Blank 1116 Hour Log'!$B$45=3,WORKDAY(E18-1,1),WORKDAY(B18-1,1))</f>
        <v>42963</v>
      </c>
      <c r="M18" s="144" t="str">
        <f t="shared" si="8"/>
        <v/>
      </c>
    </row>
    <row r="19" spans="1:13" x14ac:dyDescent="0.2">
      <c r="A19">
        <f>IF('Blank 1116 Hour Log'!$B$45=3,1*(CONCATENATE(TEXT(J19,0),TEXT(K19,"00"))),1*(CONCATENATE(TEXT(H19,0),TEXT(I19,"00"))))</f>
        <v>817</v>
      </c>
      <c r="B19" s="122">
        <v>42964</v>
      </c>
      <c r="C19">
        <f t="shared" si="1"/>
        <v>5</v>
      </c>
      <c r="D19" t="str">
        <f t="shared" si="2"/>
        <v>R</v>
      </c>
      <c r="E19" s="122">
        <v>43329</v>
      </c>
      <c r="F19">
        <f t="shared" si="3"/>
        <v>6</v>
      </c>
      <c r="G19" t="str">
        <f t="shared" si="4"/>
        <v>F</v>
      </c>
      <c r="H19">
        <f t="shared" si="0"/>
        <v>8</v>
      </c>
      <c r="I19">
        <f t="shared" si="5"/>
        <v>17</v>
      </c>
      <c r="J19">
        <f t="shared" si="6"/>
        <v>8</v>
      </c>
      <c r="K19">
        <f t="shared" si="7"/>
        <v>17</v>
      </c>
      <c r="L19" s="122">
        <f>IF('Blank 1116 Hour Log'!$B$45=3,WORKDAY(E19-1,1),WORKDAY(B19-1,1))</f>
        <v>42964</v>
      </c>
      <c r="M19" s="144" t="str">
        <f t="shared" si="8"/>
        <v/>
      </c>
    </row>
    <row r="20" spans="1:13" x14ac:dyDescent="0.2">
      <c r="A20">
        <f>IF('Blank 1116 Hour Log'!$B$45=3,1*(CONCATENATE(TEXT(J20,0),TEXT(K20,"00"))),1*(CONCATENATE(TEXT(H20,0),TEXT(I20,"00"))))</f>
        <v>818</v>
      </c>
      <c r="B20" s="122">
        <v>42965</v>
      </c>
      <c r="C20">
        <f t="shared" si="1"/>
        <v>6</v>
      </c>
      <c r="D20" t="str">
        <f t="shared" si="2"/>
        <v>F</v>
      </c>
      <c r="E20" s="122">
        <v>43330</v>
      </c>
      <c r="F20">
        <f t="shared" si="3"/>
        <v>7</v>
      </c>
      <c r="G20" t="str">
        <f t="shared" si="4"/>
        <v>S</v>
      </c>
      <c r="H20">
        <f t="shared" si="0"/>
        <v>8</v>
      </c>
      <c r="I20">
        <f t="shared" si="5"/>
        <v>18</v>
      </c>
      <c r="J20">
        <f t="shared" si="6"/>
        <v>8</v>
      </c>
      <c r="K20">
        <f t="shared" si="7"/>
        <v>18</v>
      </c>
      <c r="L20" s="122">
        <f>IF('Blank 1116 Hour Log'!$B$45=3,WORKDAY(E20-1,1),WORKDAY(B20-1,1))</f>
        <v>42965</v>
      </c>
      <c r="M20" s="144" t="str">
        <f t="shared" si="8"/>
        <v/>
      </c>
    </row>
    <row r="21" spans="1:13" x14ac:dyDescent="0.2">
      <c r="A21">
        <f>IF('Blank 1116 Hour Log'!$B$45=3,1*(CONCATENATE(TEXT(J21,0),TEXT(K21,"00"))),1*(CONCATENATE(TEXT(H21,0),TEXT(I21,"00"))))</f>
        <v>819</v>
      </c>
      <c r="B21" s="122">
        <v>42966</v>
      </c>
      <c r="C21">
        <f t="shared" si="1"/>
        <v>7</v>
      </c>
      <c r="D21" t="str">
        <f t="shared" si="2"/>
        <v>S</v>
      </c>
      <c r="E21" s="122">
        <v>43331</v>
      </c>
      <c r="F21">
        <f t="shared" si="3"/>
        <v>1</v>
      </c>
      <c r="G21" t="str">
        <f t="shared" si="4"/>
        <v>S</v>
      </c>
      <c r="H21">
        <f t="shared" si="0"/>
        <v>8</v>
      </c>
      <c r="I21">
        <f t="shared" si="5"/>
        <v>19</v>
      </c>
      <c r="J21">
        <f t="shared" si="6"/>
        <v>8</v>
      </c>
      <c r="K21">
        <f t="shared" si="7"/>
        <v>19</v>
      </c>
      <c r="L21" s="122">
        <f>IF('Blank 1116 Hour Log'!$B$45=3,WORKDAY(E21-1,1),WORKDAY(B21-1,1))</f>
        <v>42968</v>
      </c>
      <c r="M21" s="144" t="str">
        <f t="shared" si="8"/>
        <v/>
      </c>
    </row>
    <row r="22" spans="1:13" x14ac:dyDescent="0.2">
      <c r="A22">
        <f>IF('Blank 1116 Hour Log'!$B$45=3,1*(CONCATENATE(TEXT(J22,0),TEXT(K22,"00"))),1*(CONCATENATE(TEXT(H22,0),TEXT(I22,"00"))))</f>
        <v>820</v>
      </c>
      <c r="B22" s="122">
        <v>42967</v>
      </c>
      <c r="C22">
        <f t="shared" si="1"/>
        <v>1</v>
      </c>
      <c r="D22" t="str">
        <f t="shared" si="2"/>
        <v>S</v>
      </c>
      <c r="E22" s="122">
        <v>43332</v>
      </c>
      <c r="F22">
        <f t="shared" si="3"/>
        <v>2</v>
      </c>
      <c r="G22" t="str">
        <f t="shared" si="4"/>
        <v>M</v>
      </c>
      <c r="H22">
        <f t="shared" si="0"/>
        <v>8</v>
      </c>
      <c r="I22">
        <f t="shared" si="5"/>
        <v>20</v>
      </c>
      <c r="J22">
        <f t="shared" si="6"/>
        <v>8</v>
      </c>
      <c r="K22">
        <f t="shared" si="7"/>
        <v>20</v>
      </c>
      <c r="L22" s="122">
        <f>IF('Blank 1116 Hour Log'!$B$45=3,WORKDAY(E22-1,1),WORKDAY(B22-1,1))</f>
        <v>42968</v>
      </c>
      <c r="M22" s="144" t="str">
        <f t="shared" si="8"/>
        <v/>
      </c>
    </row>
    <row r="23" spans="1:13" x14ac:dyDescent="0.2">
      <c r="A23">
        <f>IF('Blank 1116 Hour Log'!$B$45=3,1*(CONCATENATE(TEXT(J23,0),TEXT(K23,"00"))),1*(CONCATENATE(TEXT(H23,0),TEXT(I23,"00"))))</f>
        <v>821</v>
      </c>
      <c r="B23" s="122">
        <v>42968</v>
      </c>
      <c r="C23">
        <f t="shared" si="1"/>
        <v>2</v>
      </c>
      <c r="D23" t="str">
        <f t="shared" si="2"/>
        <v>M</v>
      </c>
      <c r="E23" s="122">
        <v>43333</v>
      </c>
      <c r="F23">
        <f t="shared" si="3"/>
        <v>3</v>
      </c>
      <c r="G23" t="str">
        <f t="shared" si="4"/>
        <v>T</v>
      </c>
      <c r="H23">
        <f t="shared" si="0"/>
        <v>8</v>
      </c>
      <c r="I23">
        <f t="shared" si="5"/>
        <v>21</v>
      </c>
      <c r="J23">
        <f t="shared" si="6"/>
        <v>8</v>
      </c>
      <c r="K23">
        <f t="shared" si="7"/>
        <v>21</v>
      </c>
      <c r="L23" s="122">
        <f>IF('Blank 1116 Hour Log'!$B$45=3,WORKDAY(E23-1,1),WORKDAY(B23-1,1))</f>
        <v>42968</v>
      </c>
      <c r="M23" s="144" t="str">
        <f t="shared" si="8"/>
        <v/>
      </c>
    </row>
    <row r="24" spans="1:13" x14ac:dyDescent="0.2">
      <c r="A24">
        <f>IF('Blank 1116 Hour Log'!$B$45=3,1*(CONCATENATE(TEXT(J24,0),TEXT(K24,"00"))),1*(CONCATENATE(TEXT(H24,0),TEXT(I24,"00"))))</f>
        <v>822</v>
      </c>
      <c r="B24" s="122">
        <v>42969</v>
      </c>
      <c r="C24">
        <f t="shared" si="1"/>
        <v>3</v>
      </c>
      <c r="D24" t="str">
        <f t="shared" si="2"/>
        <v>T</v>
      </c>
      <c r="E24" s="122">
        <v>43334</v>
      </c>
      <c r="F24">
        <f t="shared" si="3"/>
        <v>4</v>
      </c>
      <c r="G24" t="str">
        <f t="shared" si="4"/>
        <v>W</v>
      </c>
      <c r="H24">
        <f t="shared" si="0"/>
        <v>8</v>
      </c>
      <c r="I24">
        <f t="shared" si="5"/>
        <v>22</v>
      </c>
      <c r="J24">
        <f t="shared" si="6"/>
        <v>8</v>
      </c>
      <c r="K24">
        <f t="shared" si="7"/>
        <v>22</v>
      </c>
      <c r="L24" s="122">
        <f>IF('Blank 1116 Hour Log'!$B$45=3,WORKDAY(E24-1,1),WORKDAY(B24-1,1))</f>
        <v>42969</v>
      </c>
      <c r="M24" s="144" t="str">
        <f t="shared" si="8"/>
        <v/>
      </c>
    </row>
    <row r="25" spans="1:13" x14ac:dyDescent="0.2">
      <c r="A25">
        <f>IF('Blank 1116 Hour Log'!$B$45=3,1*(CONCATENATE(TEXT(J25,0),TEXT(K25,"00"))),1*(CONCATENATE(TEXT(H25,0),TEXT(I25,"00"))))</f>
        <v>823</v>
      </c>
      <c r="B25" s="122">
        <v>42970</v>
      </c>
      <c r="C25">
        <f t="shared" si="1"/>
        <v>4</v>
      </c>
      <c r="D25" t="str">
        <f t="shared" si="2"/>
        <v>W</v>
      </c>
      <c r="E25" s="122">
        <v>43335</v>
      </c>
      <c r="F25">
        <f t="shared" si="3"/>
        <v>5</v>
      </c>
      <c r="G25" t="str">
        <f t="shared" si="4"/>
        <v>R</v>
      </c>
      <c r="H25">
        <f t="shared" si="0"/>
        <v>8</v>
      </c>
      <c r="I25">
        <f t="shared" si="5"/>
        <v>23</v>
      </c>
      <c r="J25">
        <f t="shared" si="6"/>
        <v>8</v>
      </c>
      <c r="K25">
        <f t="shared" si="7"/>
        <v>23</v>
      </c>
      <c r="L25" s="122">
        <f>IF('Blank 1116 Hour Log'!$B$45=3,WORKDAY(E25-1,1),WORKDAY(B25-1,1))</f>
        <v>42970</v>
      </c>
      <c r="M25" s="144" t="str">
        <f t="shared" si="8"/>
        <v/>
      </c>
    </row>
    <row r="26" spans="1:13" x14ac:dyDescent="0.2">
      <c r="A26">
        <f>IF('Blank 1116 Hour Log'!$B$45=3,1*(CONCATENATE(TEXT(J26,0),TEXT(K26,"00"))),1*(CONCATENATE(TEXT(H26,0),TEXT(I26,"00"))))</f>
        <v>824</v>
      </c>
      <c r="B26" s="122">
        <v>42971</v>
      </c>
      <c r="C26">
        <f t="shared" si="1"/>
        <v>5</v>
      </c>
      <c r="D26" t="str">
        <f t="shared" si="2"/>
        <v>R</v>
      </c>
      <c r="E26" s="122">
        <v>43336</v>
      </c>
      <c r="F26">
        <f t="shared" si="3"/>
        <v>6</v>
      </c>
      <c r="G26" t="str">
        <f t="shared" si="4"/>
        <v>F</v>
      </c>
      <c r="H26">
        <f t="shared" si="0"/>
        <v>8</v>
      </c>
      <c r="I26">
        <f t="shared" si="5"/>
        <v>24</v>
      </c>
      <c r="J26">
        <f t="shared" si="6"/>
        <v>8</v>
      </c>
      <c r="K26">
        <f t="shared" si="7"/>
        <v>24</v>
      </c>
      <c r="L26" s="122">
        <f>IF('Blank 1116 Hour Log'!$B$45=3,WORKDAY(E26-1,1),WORKDAY(B26-1,1))</f>
        <v>42971</v>
      </c>
      <c r="M26" s="144" t="str">
        <f t="shared" si="8"/>
        <v/>
      </c>
    </row>
    <row r="27" spans="1:13" x14ac:dyDescent="0.2">
      <c r="A27">
        <f>IF('Blank 1116 Hour Log'!$B$45=3,1*(CONCATENATE(TEXT(J27,0),TEXT(K27,"00"))),1*(CONCATENATE(TEXT(H27,0),TEXT(I27,"00"))))</f>
        <v>825</v>
      </c>
      <c r="B27" s="122">
        <v>42972</v>
      </c>
      <c r="C27">
        <f t="shared" si="1"/>
        <v>6</v>
      </c>
      <c r="D27" t="str">
        <f t="shared" si="2"/>
        <v>F</v>
      </c>
      <c r="E27" s="122">
        <v>43337</v>
      </c>
      <c r="F27">
        <f t="shared" si="3"/>
        <v>7</v>
      </c>
      <c r="G27" t="str">
        <f t="shared" si="4"/>
        <v>S</v>
      </c>
      <c r="H27">
        <f t="shared" si="0"/>
        <v>8</v>
      </c>
      <c r="I27">
        <f t="shared" si="5"/>
        <v>25</v>
      </c>
      <c r="J27">
        <f t="shared" si="6"/>
        <v>8</v>
      </c>
      <c r="K27">
        <f t="shared" si="7"/>
        <v>25</v>
      </c>
      <c r="L27" s="122">
        <f>IF('Blank 1116 Hour Log'!$B$45=3,WORKDAY(E27-1,1),WORKDAY(B27-1,1))</f>
        <v>42972</v>
      </c>
      <c r="M27" s="144" t="str">
        <f t="shared" si="8"/>
        <v/>
      </c>
    </row>
    <row r="28" spans="1:13" x14ac:dyDescent="0.2">
      <c r="A28">
        <f>IF('Blank 1116 Hour Log'!$B$45=3,1*(CONCATENATE(TEXT(J28,0),TEXT(K28,"00"))),1*(CONCATENATE(TEXT(H28,0),TEXT(I28,"00"))))</f>
        <v>826</v>
      </c>
      <c r="B28" s="122">
        <v>42973</v>
      </c>
      <c r="C28">
        <f t="shared" si="1"/>
        <v>7</v>
      </c>
      <c r="D28" t="str">
        <f t="shared" si="2"/>
        <v>S</v>
      </c>
      <c r="E28" s="122">
        <v>43338</v>
      </c>
      <c r="F28">
        <f t="shared" si="3"/>
        <v>1</v>
      </c>
      <c r="G28" t="str">
        <f t="shared" si="4"/>
        <v>S</v>
      </c>
      <c r="H28">
        <f t="shared" si="0"/>
        <v>8</v>
      </c>
      <c r="I28">
        <f t="shared" si="5"/>
        <v>26</v>
      </c>
      <c r="J28">
        <f t="shared" si="6"/>
        <v>8</v>
      </c>
      <c r="K28">
        <f t="shared" si="7"/>
        <v>26</v>
      </c>
      <c r="L28" s="122">
        <f>IF('Blank 1116 Hour Log'!$B$45=3,WORKDAY(E28-1,1),WORKDAY(B28-1,1))</f>
        <v>42975</v>
      </c>
      <c r="M28" s="144" t="str">
        <f t="shared" si="8"/>
        <v/>
      </c>
    </row>
    <row r="29" spans="1:13" x14ac:dyDescent="0.2">
      <c r="A29">
        <f>IF('Blank 1116 Hour Log'!$B$45=3,1*(CONCATENATE(TEXT(J29,0),TEXT(K29,"00"))),1*(CONCATENATE(TEXT(H29,0),TEXT(I29,"00"))))</f>
        <v>827</v>
      </c>
      <c r="B29" s="122">
        <v>42974</v>
      </c>
      <c r="C29">
        <f t="shared" si="1"/>
        <v>1</v>
      </c>
      <c r="D29" t="str">
        <f t="shared" si="2"/>
        <v>S</v>
      </c>
      <c r="E29" s="122">
        <v>43339</v>
      </c>
      <c r="F29">
        <f t="shared" si="3"/>
        <v>2</v>
      </c>
      <c r="G29" t="str">
        <f t="shared" si="4"/>
        <v>M</v>
      </c>
      <c r="H29">
        <f t="shared" si="0"/>
        <v>8</v>
      </c>
      <c r="I29">
        <f t="shared" si="5"/>
        <v>27</v>
      </c>
      <c r="J29">
        <f t="shared" si="6"/>
        <v>8</v>
      </c>
      <c r="K29">
        <f t="shared" si="7"/>
        <v>27</v>
      </c>
      <c r="L29" s="122">
        <f>IF('Blank 1116 Hour Log'!$B$45=3,WORKDAY(E29-1,1),WORKDAY(B29-1,1))</f>
        <v>42975</v>
      </c>
      <c r="M29" s="144" t="str">
        <f t="shared" si="8"/>
        <v/>
      </c>
    </row>
    <row r="30" spans="1:13" x14ac:dyDescent="0.2">
      <c r="A30">
        <f>IF('Blank 1116 Hour Log'!$B$45=3,1*(CONCATENATE(TEXT(J30,0),TEXT(K30,"00"))),1*(CONCATENATE(TEXT(H30,0),TEXT(I30,"00"))))</f>
        <v>828</v>
      </c>
      <c r="B30" s="122">
        <v>42975</v>
      </c>
      <c r="C30">
        <f t="shared" si="1"/>
        <v>2</v>
      </c>
      <c r="D30" t="str">
        <f t="shared" si="2"/>
        <v>M</v>
      </c>
      <c r="E30" s="122">
        <v>43340</v>
      </c>
      <c r="F30">
        <f t="shared" si="3"/>
        <v>3</v>
      </c>
      <c r="G30" t="str">
        <f t="shared" si="4"/>
        <v>T</v>
      </c>
      <c r="H30">
        <f t="shared" si="0"/>
        <v>8</v>
      </c>
      <c r="I30">
        <f t="shared" si="5"/>
        <v>28</v>
      </c>
      <c r="J30">
        <f t="shared" si="6"/>
        <v>8</v>
      </c>
      <c r="K30">
        <f t="shared" si="7"/>
        <v>28</v>
      </c>
      <c r="L30" s="122">
        <f>IF('Blank 1116 Hour Log'!$B$45=3,WORKDAY(E30-1,1),WORKDAY(B30-1,1))</f>
        <v>42975</v>
      </c>
      <c r="M30" s="144" t="str">
        <f t="shared" si="8"/>
        <v/>
      </c>
    </row>
    <row r="31" spans="1:13" x14ac:dyDescent="0.2">
      <c r="A31">
        <f>IF('Blank 1116 Hour Log'!$B$45=3,1*(CONCATENATE(TEXT(J31,0),TEXT(K31,"00"))),1*(CONCATENATE(TEXT(H31,0),TEXT(I31,"00"))))</f>
        <v>829</v>
      </c>
      <c r="B31" s="122">
        <v>42976</v>
      </c>
      <c r="C31">
        <f t="shared" si="1"/>
        <v>3</v>
      </c>
      <c r="D31" t="str">
        <f t="shared" si="2"/>
        <v>T</v>
      </c>
      <c r="E31" s="122">
        <v>43341</v>
      </c>
      <c r="F31">
        <f t="shared" si="3"/>
        <v>4</v>
      </c>
      <c r="G31" t="str">
        <f t="shared" si="4"/>
        <v>W</v>
      </c>
      <c r="H31">
        <f t="shared" si="0"/>
        <v>8</v>
      </c>
      <c r="I31">
        <f t="shared" si="5"/>
        <v>29</v>
      </c>
      <c r="J31">
        <f t="shared" si="6"/>
        <v>8</v>
      </c>
      <c r="K31">
        <f t="shared" si="7"/>
        <v>29</v>
      </c>
      <c r="L31" s="122">
        <f>IF('Blank 1116 Hour Log'!$B$45=3,WORKDAY(E31-1,1),WORKDAY(B31-1,1))</f>
        <v>42976</v>
      </c>
      <c r="M31" s="144" t="str">
        <f t="shared" si="8"/>
        <v/>
      </c>
    </row>
    <row r="32" spans="1:13" x14ac:dyDescent="0.2">
      <c r="A32">
        <f>IF('Blank 1116 Hour Log'!$B$45=3,1*(CONCATENATE(TEXT(J32,0),TEXT(K32,"00"))),1*(CONCATENATE(TEXT(H32,0),TEXT(I32,"00"))))</f>
        <v>830</v>
      </c>
      <c r="B32" s="122">
        <v>42977</v>
      </c>
      <c r="C32">
        <f t="shared" si="1"/>
        <v>4</v>
      </c>
      <c r="D32" t="str">
        <f t="shared" si="2"/>
        <v>W</v>
      </c>
      <c r="E32" s="122">
        <v>43342</v>
      </c>
      <c r="F32">
        <f t="shared" si="3"/>
        <v>5</v>
      </c>
      <c r="G32" t="str">
        <f t="shared" si="4"/>
        <v>R</v>
      </c>
      <c r="H32">
        <f t="shared" si="0"/>
        <v>8</v>
      </c>
      <c r="I32">
        <f t="shared" si="5"/>
        <v>30</v>
      </c>
      <c r="J32">
        <f t="shared" si="6"/>
        <v>8</v>
      </c>
      <c r="K32">
        <f t="shared" si="7"/>
        <v>30</v>
      </c>
      <c r="L32" s="122">
        <f>IF('Blank 1116 Hour Log'!$B$45=3,WORKDAY(E32-1,1),WORKDAY(B32-1,1))</f>
        <v>42977</v>
      </c>
      <c r="M32" s="144" t="str">
        <f t="shared" si="8"/>
        <v/>
      </c>
    </row>
    <row r="33" spans="1:13" x14ac:dyDescent="0.2">
      <c r="A33">
        <f>IF('Blank 1116 Hour Log'!$B$45=3,1*(CONCATENATE(TEXT(J33,0),TEXT(K33,"00"))),1*(CONCATENATE(TEXT(H33,0),TEXT(I33,"00"))))</f>
        <v>831</v>
      </c>
      <c r="B33" s="122">
        <v>42978</v>
      </c>
      <c r="C33">
        <f t="shared" si="1"/>
        <v>5</v>
      </c>
      <c r="D33" t="str">
        <f t="shared" si="2"/>
        <v>R</v>
      </c>
      <c r="E33" s="122">
        <v>43343</v>
      </c>
      <c r="F33">
        <f t="shared" si="3"/>
        <v>6</v>
      </c>
      <c r="G33" t="str">
        <f t="shared" si="4"/>
        <v>F</v>
      </c>
      <c r="H33">
        <f t="shared" si="0"/>
        <v>8</v>
      </c>
      <c r="I33">
        <f t="shared" si="5"/>
        <v>31</v>
      </c>
      <c r="J33">
        <f t="shared" si="6"/>
        <v>8</v>
      </c>
      <c r="K33">
        <f t="shared" si="7"/>
        <v>31</v>
      </c>
      <c r="L33" s="122">
        <f>IF('Blank 1116 Hour Log'!$B$45=3,WORKDAY(E33-1,1),WORKDAY(B33-1,1))</f>
        <v>42978</v>
      </c>
      <c r="M33" s="144" t="str">
        <f t="shared" si="8"/>
        <v/>
      </c>
    </row>
    <row r="34" spans="1:13" x14ac:dyDescent="0.2">
      <c r="A34">
        <f>IF('Blank 1116 Hour Log'!$B$45=3,1*(CONCATENATE(TEXT(J34,0),TEXT(K34,"00"))),1*(CONCATENATE(TEXT(H34,0),TEXT(I34,"00"))))</f>
        <v>901</v>
      </c>
      <c r="B34" s="122">
        <v>42979</v>
      </c>
      <c r="C34">
        <f t="shared" si="1"/>
        <v>6</v>
      </c>
      <c r="D34" t="str">
        <f t="shared" si="2"/>
        <v>F</v>
      </c>
      <c r="E34" s="122">
        <v>43344</v>
      </c>
      <c r="F34">
        <f t="shared" si="3"/>
        <v>7</v>
      </c>
      <c r="G34" t="str">
        <f t="shared" si="4"/>
        <v>S</v>
      </c>
      <c r="H34">
        <f t="shared" si="0"/>
        <v>9</v>
      </c>
      <c r="I34">
        <f t="shared" si="5"/>
        <v>1</v>
      </c>
      <c r="J34">
        <f t="shared" si="6"/>
        <v>9</v>
      </c>
      <c r="K34">
        <f t="shared" si="7"/>
        <v>1</v>
      </c>
      <c r="L34" s="122">
        <f>IF('Blank 1116 Hour Log'!$B$45=3,WORKDAY(E34-1,1),WORKDAY(B34-1,1))</f>
        <v>42979</v>
      </c>
      <c r="M34" s="144" t="str">
        <f t="shared" si="8"/>
        <v/>
      </c>
    </row>
    <row r="35" spans="1:13" x14ac:dyDescent="0.2">
      <c r="A35">
        <f>IF('Blank 1116 Hour Log'!$B$45=3,1*(CONCATENATE(TEXT(J35,0),TEXT(K35,"00"))),1*(CONCATENATE(TEXT(H35,0),TEXT(I35,"00"))))</f>
        <v>902</v>
      </c>
      <c r="B35" s="122">
        <v>42980</v>
      </c>
      <c r="C35">
        <f t="shared" si="1"/>
        <v>7</v>
      </c>
      <c r="D35" t="str">
        <f t="shared" si="2"/>
        <v>S</v>
      </c>
      <c r="E35" s="122">
        <v>43345</v>
      </c>
      <c r="F35">
        <f t="shared" si="3"/>
        <v>1</v>
      </c>
      <c r="G35" t="str">
        <f t="shared" si="4"/>
        <v>S</v>
      </c>
      <c r="H35">
        <f t="shared" si="0"/>
        <v>9</v>
      </c>
      <c r="I35">
        <f t="shared" si="5"/>
        <v>2</v>
      </c>
      <c r="J35">
        <f t="shared" si="6"/>
        <v>9</v>
      </c>
      <c r="K35">
        <f t="shared" si="7"/>
        <v>2</v>
      </c>
      <c r="L35" s="122">
        <f>IF('Blank 1116 Hour Log'!$B$45=3,WORKDAY(E35-1,1),WORKDAY(B35-1,1))</f>
        <v>42982</v>
      </c>
      <c r="M35" s="144" t="str">
        <f t="shared" si="8"/>
        <v/>
      </c>
    </row>
    <row r="36" spans="1:13" x14ac:dyDescent="0.2">
      <c r="A36">
        <f>IF('Blank 1116 Hour Log'!$B$45=3,1*(CONCATENATE(TEXT(J36,0),TEXT(K36,"00"))),1*(CONCATENATE(TEXT(H36,0),TEXT(I36,"00"))))</f>
        <v>903</v>
      </c>
      <c r="B36" s="122">
        <v>42981</v>
      </c>
      <c r="C36">
        <f t="shared" si="1"/>
        <v>1</v>
      </c>
      <c r="D36" t="str">
        <f t="shared" si="2"/>
        <v>S</v>
      </c>
      <c r="E36" s="122">
        <v>43346</v>
      </c>
      <c r="F36">
        <f t="shared" si="3"/>
        <v>2</v>
      </c>
      <c r="G36" t="str">
        <f t="shared" si="4"/>
        <v>M</v>
      </c>
      <c r="H36">
        <f t="shared" si="0"/>
        <v>9</v>
      </c>
      <c r="I36">
        <f t="shared" si="5"/>
        <v>3</v>
      </c>
      <c r="J36">
        <f t="shared" si="6"/>
        <v>9</v>
      </c>
      <c r="K36">
        <f t="shared" si="7"/>
        <v>3</v>
      </c>
      <c r="L36" s="122">
        <f>IF('Blank 1116 Hour Log'!$B$45=3,WORKDAY(E36-1,1),WORKDAY(B36-1,1))</f>
        <v>42982</v>
      </c>
      <c r="M36" s="144" t="str">
        <f t="shared" si="8"/>
        <v/>
      </c>
    </row>
    <row r="37" spans="1:13" x14ac:dyDescent="0.2">
      <c r="A37">
        <f>IF('Blank 1116 Hour Log'!$B$45=3,1*(CONCATENATE(TEXT(J37,0),TEXT(K37,"00"))),1*(CONCATENATE(TEXT(H37,0),TEXT(I37,"00"))))</f>
        <v>904</v>
      </c>
      <c r="B37" s="122">
        <v>42982</v>
      </c>
      <c r="C37">
        <f t="shared" si="1"/>
        <v>2</v>
      </c>
      <c r="D37" t="str">
        <f t="shared" si="2"/>
        <v>M</v>
      </c>
      <c r="E37" s="122">
        <v>43347</v>
      </c>
      <c r="F37">
        <f t="shared" si="3"/>
        <v>3</v>
      </c>
      <c r="G37" t="str">
        <f t="shared" si="4"/>
        <v>T</v>
      </c>
      <c r="H37">
        <f t="shared" si="0"/>
        <v>9</v>
      </c>
      <c r="I37">
        <f t="shared" si="5"/>
        <v>4</v>
      </c>
      <c r="J37">
        <f t="shared" si="6"/>
        <v>9</v>
      </c>
      <c r="K37">
        <f t="shared" si="7"/>
        <v>4</v>
      </c>
      <c r="L37" s="122">
        <f>IF('Blank 1116 Hour Log'!$B$45=3,WORKDAY(E37-1,1),WORKDAY(B37-1,1))</f>
        <v>42982</v>
      </c>
      <c r="M37" s="144" t="str">
        <f t="shared" si="8"/>
        <v/>
      </c>
    </row>
    <row r="38" spans="1:13" x14ac:dyDescent="0.2">
      <c r="A38">
        <f>IF('Blank 1116 Hour Log'!$B$45=3,1*(CONCATENATE(TEXT(J38,0),TEXT(K38,"00"))),1*(CONCATENATE(TEXT(H38,0),TEXT(I38,"00"))))</f>
        <v>905</v>
      </c>
      <c r="B38" s="122">
        <v>42983</v>
      </c>
      <c r="C38">
        <f t="shared" si="1"/>
        <v>3</v>
      </c>
      <c r="D38" t="str">
        <f t="shared" si="2"/>
        <v>T</v>
      </c>
      <c r="E38" s="122">
        <v>43348</v>
      </c>
      <c r="F38">
        <f t="shared" si="3"/>
        <v>4</v>
      </c>
      <c r="G38" t="str">
        <f t="shared" si="4"/>
        <v>W</v>
      </c>
      <c r="H38">
        <f t="shared" si="0"/>
        <v>9</v>
      </c>
      <c r="I38">
        <f t="shared" si="5"/>
        <v>5</v>
      </c>
      <c r="J38">
        <f t="shared" si="6"/>
        <v>9</v>
      </c>
      <c r="K38">
        <f t="shared" si="7"/>
        <v>5</v>
      </c>
      <c r="L38" s="122">
        <f>IF('Blank 1116 Hour Log'!$B$45=3,WORKDAY(E38-1,1),WORKDAY(B38-1,1))</f>
        <v>42983</v>
      </c>
      <c r="M38" s="144" t="str">
        <f t="shared" si="8"/>
        <v/>
      </c>
    </row>
    <row r="39" spans="1:13" x14ac:dyDescent="0.2">
      <c r="A39">
        <f>IF('Blank 1116 Hour Log'!$B$45=3,1*(CONCATENATE(TEXT(J39,0),TEXT(K39,"00"))),1*(CONCATENATE(TEXT(H39,0),TEXT(I39,"00"))))</f>
        <v>906</v>
      </c>
      <c r="B39" s="122">
        <v>42984</v>
      </c>
      <c r="C39">
        <f t="shared" si="1"/>
        <v>4</v>
      </c>
      <c r="D39" t="str">
        <f t="shared" si="2"/>
        <v>W</v>
      </c>
      <c r="E39" s="122">
        <v>43349</v>
      </c>
      <c r="F39">
        <f t="shared" si="3"/>
        <v>5</v>
      </c>
      <c r="G39" t="str">
        <f t="shared" si="4"/>
        <v>R</v>
      </c>
      <c r="H39">
        <f t="shared" si="0"/>
        <v>9</v>
      </c>
      <c r="I39">
        <f t="shared" si="5"/>
        <v>6</v>
      </c>
      <c r="J39">
        <f t="shared" si="6"/>
        <v>9</v>
      </c>
      <c r="K39">
        <f t="shared" si="7"/>
        <v>6</v>
      </c>
      <c r="L39" s="122">
        <f>IF('Blank 1116 Hour Log'!$B$45=3,WORKDAY(E39-1,1),WORKDAY(B39-1,1))</f>
        <v>42984</v>
      </c>
      <c r="M39" s="144" t="str">
        <f t="shared" si="8"/>
        <v/>
      </c>
    </row>
    <row r="40" spans="1:13" x14ac:dyDescent="0.2">
      <c r="A40">
        <f>IF('Blank 1116 Hour Log'!$B$45=3,1*(CONCATENATE(TEXT(J40,0),TEXT(K40,"00"))),1*(CONCATENATE(TEXT(H40,0),TEXT(I40,"00"))))</f>
        <v>907</v>
      </c>
      <c r="B40" s="122">
        <v>42985</v>
      </c>
      <c r="C40">
        <f t="shared" si="1"/>
        <v>5</v>
      </c>
      <c r="D40" t="str">
        <f t="shared" si="2"/>
        <v>R</v>
      </c>
      <c r="E40" s="122">
        <v>43350</v>
      </c>
      <c r="F40">
        <f t="shared" si="3"/>
        <v>6</v>
      </c>
      <c r="G40" t="str">
        <f t="shared" si="4"/>
        <v>F</v>
      </c>
      <c r="H40">
        <f t="shared" si="0"/>
        <v>9</v>
      </c>
      <c r="I40">
        <f t="shared" si="5"/>
        <v>7</v>
      </c>
      <c r="J40">
        <f t="shared" si="6"/>
        <v>9</v>
      </c>
      <c r="K40">
        <f t="shared" si="7"/>
        <v>7</v>
      </c>
      <c r="L40" s="122">
        <f>IF('Blank 1116 Hour Log'!$B$45=3,WORKDAY(E40-1,1),WORKDAY(B40-1,1))</f>
        <v>42985</v>
      </c>
      <c r="M40" s="144" t="str">
        <f t="shared" si="8"/>
        <v/>
      </c>
    </row>
    <row r="41" spans="1:13" x14ac:dyDescent="0.2">
      <c r="A41">
        <f>IF('Blank 1116 Hour Log'!$B$45=3,1*(CONCATENATE(TEXT(J41,0),TEXT(K41,"00"))),1*(CONCATENATE(TEXT(H41,0),TEXT(I41,"00"))))</f>
        <v>908</v>
      </c>
      <c r="B41" s="122">
        <v>42986</v>
      </c>
      <c r="C41">
        <f t="shared" si="1"/>
        <v>6</v>
      </c>
      <c r="D41" t="str">
        <f t="shared" si="2"/>
        <v>F</v>
      </c>
      <c r="E41" s="122">
        <v>43351</v>
      </c>
      <c r="F41">
        <f t="shared" si="3"/>
        <v>7</v>
      </c>
      <c r="G41" t="str">
        <f t="shared" si="4"/>
        <v>S</v>
      </c>
      <c r="H41">
        <f t="shared" si="0"/>
        <v>9</v>
      </c>
      <c r="I41">
        <f t="shared" si="5"/>
        <v>8</v>
      </c>
      <c r="J41">
        <f t="shared" si="6"/>
        <v>9</v>
      </c>
      <c r="K41">
        <f t="shared" si="7"/>
        <v>8</v>
      </c>
      <c r="L41" s="122">
        <f>IF('Blank 1116 Hour Log'!$B$45=3,WORKDAY(E41-1,1),WORKDAY(B41-1,1))</f>
        <v>42986</v>
      </c>
      <c r="M41" s="144" t="str">
        <f t="shared" si="8"/>
        <v/>
      </c>
    </row>
    <row r="42" spans="1:13" x14ac:dyDescent="0.2">
      <c r="A42">
        <f>IF('Blank 1116 Hour Log'!$B$45=3,1*(CONCATENATE(TEXT(J42,0),TEXT(K42,"00"))),1*(CONCATENATE(TEXT(H42,0),TEXT(I42,"00"))))</f>
        <v>909</v>
      </c>
      <c r="B42" s="122">
        <v>42987</v>
      </c>
      <c r="C42">
        <f t="shared" si="1"/>
        <v>7</v>
      </c>
      <c r="D42" t="str">
        <f t="shared" si="2"/>
        <v>S</v>
      </c>
      <c r="E42" s="122">
        <v>43352</v>
      </c>
      <c r="F42">
        <f t="shared" si="3"/>
        <v>1</v>
      </c>
      <c r="G42" t="str">
        <f t="shared" si="4"/>
        <v>S</v>
      </c>
      <c r="H42">
        <f t="shared" si="0"/>
        <v>9</v>
      </c>
      <c r="I42">
        <f t="shared" si="5"/>
        <v>9</v>
      </c>
      <c r="J42">
        <f t="shared" si="6"/>
        <v>9</v>
      </c>
      <c r="K42">
        <f t="shared" si="7"/>
        <v>9</v>
      </c>
      <c r="L42" s="122">
        <f>IF('Blank 1116 Hour Log'!$B$45=3,WORKDAY(E42-1,1),WORKDAY(B42-1,1))</f>
        <v>42989</v>
      </c>
      <c r="M42" s="144" t="str">
        <f t="shared" si="8"/>
        <v/>
      </c>
    </row>
    <row r="43" spans="1:13" x14ac:dyDescent="0.2">
      <c r="A43">
        <f>IF('Blank 1116 Hour Log'!$B$45=3,1*(CONCATENATE(TEXT(J43,0),TEXT(K43,"00"))),1*(CONCATENATE(TEXT(H43,0),TEXT(I43,"00"))))</f>
        <v>910</v>
      </c>
      <c r="B43" s="122">
        <v>42988</v>
      </c>
      <c r="C43">
        <f t="shared" si="1"/>
        <v>1</v>
      </c>
      <c r="D43" t="str">
        <f t="shared" si="2"/>
        <v>S</v>
      </c>
      <c r="E43" s="122">
        <v>43353</v>
      </c>
      <c r="F43">
        <f t="shared" si="3"/>
        <v>2</v>
      </c>
      <c r="G43" t="str">
        <f t="shared" si="4"/>
        <v>M</v>
      </c>
      <c r="H43">
        <f t="shared" si="0"/>
        <v>9</v>
      </c>
      <c r="I43">
        <f t="shared" si="5"/>
        <v>10</v>
      </c>
      <c r="J43">
        <f t="shared" si="6"/>
        <v>9</v>
      </c>
      <c r="K43">
        <f t="shared" si="7"/>
        <v>10</v>
      </c>
      <c r="L43" s="122">
        <f>IF('Blank 1116 Hour Log'!$B$45=3,WORKDAY(E43-1,1),WORKDAY(B43-1,1))</f>
        <v>42989</v>
      </c>
      <c r="M43" s="144" t="str">
        <f t="shared" si="8"/>
        <v/>
      </c>
    </row>
    <row r="44" spans="1:13" x14ac:dyDescent="0.2">
      <c r="A44">
        <f>IF('Blank 1116 Hour Log'!$B$45=3,1*(CONCATENATE(TEXT(J44,0),TEXT(K44,"00"))),1*(CONCATENATE(TEXT(H44,0),TEXT(I44,"00"))))</f>
        <v>911</v>
      </c>
      <c r="B44" s="122">
        <v>42989</v>
      </c>
      <c r="C44">
        <f t="shared" si="1"/>
        <v>2</v>
      </c>
      <c r="D44" t="str">
        <f t="shared" si="2"/>
        <v>M</v>
      </c>
      <c r="E44" s="122">
        <v>43354</v>
      </c>
      <c r="F44">
        <f t="shared" si="3"/>
        <v>3</v>
      </c>
      <c r="G44" t="str">
        <f t="shared" si="4"/>
        <v>T</v>
      </c>
      <c r="H44">
        <f t="shared" si="0"/>
        <v>9</v>
      </c>
      <c r="I44">
        <f t="shared" si="5"/>
        <v>11</v>
      </c>
      <c r="J44">
        <f t="shared" si="6"/>
        <v>9</v>
      </c>
      <c r="K44">
        <f t="shared" si="7"/>
        <v>11</v>
      </c>
      <c r="L44" s="122">
        <f>IF('Blank 1116 Hour Log'!$B$45=3,WORKDAY(E44-1,1),WORKDAY(B44-1,1))</f>
        <v>42989</v>
      </c>
      <c r="M44" s="144" t="str">
        <f t="shared" si="8"/>
        <v/>
      </c>
    </row>
    <row r="45" spans="1:13" x14ac:dyDescent="0.2">
      <c r="A45">
        <f>IF('Blank 1116 Hour Log'!$B$45=3,1*(CONCATENATE(TEXT(J45,0),TEXT(K45,"00"))),1*(CONCATENATE(TEXT(H45,0),TEXT(I45,"00"))))</f>
        <v>912</v>
      </c>
      <c r="B45" s="122">
        <v>42990</v>
      </c>
      <c r="C45">
        <f t="shared" si="1"/>
        <v>3</v>
      </c>
      <c r="D45" t="str">
        <f t="shared" si="2"/>
        <v>T</v>
      </c>
      <c r="E45" s="122">
        <v>43355</v>
      </c>
      <c r="F45">
        <f t="shared" si="3"/>
        <v>4</v>
      </c>
      <c r="G45" t="str">
        <f t="shared" si="4"/>
        <v>W</v>
      </c>
      <c r="H45">
        <f t="shared" si="0"/>
        <v>9</v>
      </c>
      <c r="I45">
        <f t="shared" si="5"/>
        <v>12</v>
      </c>
      <c r="J45">
        <f t="shared" si="6"/>
        <v>9</v>
      </c>
      <c r="K45">
        <f t="shared" si="7"/>
        <v>12</v>
      </c>
      <c r="L45" s="122">
        <f>IF('Blank 1116 Hour Log'!$B$45=3,WORKDAY(E45-1,1),WORKDAY(B45-1,1))</f>
        <v>42990</v>
      </c>
      <c r="M45" s="144" t="str">
        <f t="shared" si="8"/>
        <v/>
      </c>
    </row>
    <row r="46" spans="1:13" x14ac:dyDescent="0.2">
      <c r="A46">
        <f>IF('Blank 1116 Hour Log'!$B$45=3,1*(CONCATENATE(TEXT(J46,0),TEXT(K46,"00"))),1*(CONCATENATE(TEXT(H46,0),TEXT(I46,"00"))))</f>
        <v>913</v>
      </c>
      <c r="B46" s="122">
        <v>42991</v>
      </c>
      <c r="C46">
        <f t="shared" si="1"/>
        <v>4</v>
      </c>
      <c r="D46" t="str">
        <f t="shared" si="2"/>
        <v>W</v>
      </c>
      <c r="E46" s="122">
        <v>43356</v>
      </c>
      <c r="F46">
        <f t="shared" si="3"/>
        <v>5</v>
      </c>
      <c r="G46" t="str">
        <f t="shared" si="4"/>
        <v>R</v>
      </c>
      <c r="H46">
        <f t="shared" si="0"/>
        <v>9</v>
      </c>
      <c r="I46">
        <f t="shared" si="5"/>
        <v>13</v>
      </c>
      <c r="J46">
        <f t="shared" si="6"/>
        <v>9</v>
      </c>
      <c r="K46">
        <f t="shared" si="7"/>
        <v>13</v>
      </c>
      <c r="L46" s="122">
        <f>IF('Blank 1116 Hour Log'!$B$45=3,WORKDAY(E46-1,1),WORKDAY(B46-1,1))</f>
        <v>42991</v>
      </c>
      <c r="M46" s="144" t="str">
        <f t="shared" si="8"/>
        <v/>
      </c>
    </row>
    <row r="47" spans="1:13" x14ac:dyDescent="0.2">
      <c r="A47">
        <f>IF('Blank 1116 Hour Log'!$B$45=3,1*(CONCATENATE(TEXT(J47,0),TEXT(K47,"00"))),1*(CONCATENATE(TEXT(H47,0),TEXT(I47,"00"))))</f>
        <v>914</v>
      </c>
      <c r="B47" s="122">
        <v>42992</v>
      </c>
      <c r="C47">
        <f t="shared" si="1"/>
        <v>5</v>
      </c>
      <c r="D47" t="str">
        <f t="shared" si="2"/>
        <v>R</v>
      </c>
      <c r="E47" s="122">
        <v>43357</v>
      </c>
      <c r="F47">
        <f t="shared" si="3"/>
        <v>6</v>
      </c>
      <c r="G47" t="str">
        <f t="shared" si="4"/>
        <v>F</v>
      </c>
      <c r="H47">
        <f t="shared" si="0"/>
        <v>9</v>
      </c>
      <c r="I47">
        <f t="shared" si="5"/>
        <v>14</v>
      </c>
      <c r="J47">
        <f t="shared" si="6"/>
        <v>9</v>
      </c>
      <c r="K47">
        <f t="shared" si="7"/>
        <v>14</v>
      </c>
      <c r="L47" s="122">
        <f>IF('Blank 1116 Hour Log'!$B$45=3,WORKDAY(E47-1,1),WORKDAY(B47-1,1))</f>
        <v>42992</v>
      </c>
      <c r="M47" s="144" t="str">
        <f t="shared" si="8"/>
        <v/>
      </c>
    </row>
    <row r="48" spans="1:13" x14ac:dyDescent="0.2">
      <c r="A48">
        <f>IF('Blank 1116 Hour Log'!$B$45=3,1*(CONCATENATE(TEXT(J48,0),TEXT(K48,"00"))),1*(CONCATENATE(TEXT(H48,0),TEXT(I48,"00"))))</f>
        <v>915</v>
      </c>
      <c r="B48" s="122">
        <v>42993</v>
      </c>
      <c r="C48">
        <f t="shared" si="1"/>
        <v>6</v>
      </c>
      <c r="D48" t="str">
        <f t="shared" si="2"/>
        <v>F</v>
      </c>
      <c r="E48" s="122">
        <v>43358</v>
      </c>
      <c r="F48">
        <f t="shared" si="3"/>
        <v>7</v>
      </c>
      <c r="G48" t="str">
        <f t="shared" si="4"/>
        <v>S</v>
      </c>
      <c r="H48">
        <f t="shared" si="0"/>
        <v>9</v>
      </c>
      <c r="I48">
        <f t="shared" si="5"/>
        <v>15</v>
      </c>
      <c r="J48">
        <f t="shared" si="6"/>
        <v>9</v>
      </c>
      <c r="K48">
        <f t="shared" si="7"/>
        <v>15</v>
      </c>
      <c r="L48" s="122">
        <f>IF('Blank 1116 Hour Log'!$B$45=3,WORKDAY(E48-1,1),WORKDAY(B48-1,1))</f>
        <v>42993</v>
      </c>
      <c r="M48" s="144" t="str">
        <f t="shared" si="8"/>
        <v/>
      </c>
    </row>
    <row r="49" spans="1:13" x14ac:dyDescent="0.2">
      <c r="A49">
        <f>IF('Blank 1116 Hour Log'!$B$45=3,1*(CONCATENATE(TEXT(J49,0),TEXT(K49,"00"))),1*(CONCATENATE(TEXT(H49,0),TEXT(I49,"00"))))</f>
        <v>916</v>
      </c>
      <c r="B49" s="122">
        <v>42994</v>
      </c>
      <c r="C49">
        <f t="shared" si="1"/>
        <v>7</v>
      </c>
      <c r="D49" t="str">
        <f t="shared" si="2"/>
        <v>S</v>
      </c>
      <c r="E49" s="122">
        <v>43359</v>
      </c>
      <c r="F49">
        <f t="shared" si="3"/>
        <v>1</v>
      </c>
      <c r="G49" t="str">
        <f t="shared" si="4"/>
        <v>S</v>
      </c>
      <c r="H49">
        <f t="shared" si="0"/>
        <v>9</v>
      </c>
      <c r="I49">
        <f t="shared" si="5"/>
        <v>16</v>
      </c>
      <c r="J49">
        <f t="shared" si="6"/>
        <v>9</v>
      </c>
      <c r="K49">
        <f t="shared" si="7"/>
        <v>16</v>
      </c>
      <c r="L49" s="122">
        <f>IF('Blank 1116 Hour Log'!$B$45=3,WORKDAY(E49-1,1),WORKDAY(B49-1,1))</f>
        <v>42996</v>
      </c>
      <c r="M49" s="144" t="str">
        <f t="shared" si="8"/>
        <v/>
      </c>
    </row>
    <row r="50" spans="1:13" x14ac:dyDescent="0.2">
      <c r="A50">
        <f>IF('Blank 1116 Hour Log'!$B$45=3,1*(CONCATENATE(TEXT(J50,0),TEXT(K50,"00"))),1*(CONCATENATE(TEXT(H50,0),TEXT(I50,"00"))))</f>
        <v>917</v>
      </c>
      <c r="B50" s="122">
        <v>42995</v>
      </c>
      <c r="C50">
        <f t="shared" si="1"/>
        <v>1</v>
      </c>
      <c r="D50" t="str">
        <f t="shared" si="2"/>
        <v>S</v>
      </c>
      <c r="E50" s="122">
        <v>43360</v>
      </c>
      <c r="F50">
        <f t="shared" si="3"/>
        <v>2</v>
      </c>
      <c r="G50" t="str">
        <f t="shared" si="4"/>
        <v>M</v>
      </c>
      <c r="H50">
        <f t="shared" si="0"/>
        <v>9</v>
      </c>
      <c r="I50">
        <f t="shared" si="5"/>
        <v>17</v>
      </c>
      <c r="J50">
        <f t="shared" si="6"/>
        <v>9</v>
      </c>
      <c r="K50">
        <f t="shared" si="7"/>
        <v>17</v>
      </c>
      <c r="L50" s="122">
        <f>IF('Blank 1116 Hour Log'!$B$45=3,WORKDAY(E50-1,1),WORKDAY(B50-1,1))</f>
        <v>42996</v>
      </c>
      <c r="M50" s="144" t="str">
        <f t="shared" si="8"/>
        <v/>
      </c>
    </row>
    <row r="51" spans="1:13" x14ac:dyDescent="0.2">
      <c r="A51">
        <f>IF('Blank 1116 Hour Log'!$B$45=3,1*(CONCATENATE(TEXT(J51,0),TEXT(K51,"00"))),1*(CONCATENATE(TEXT(H51,0),TEXT(I51,"00"))))</f>
        <v>918</v>
      </c>
      <c r="B51" s="122">
        <v>42996</v>
      </c>
      <c r="C51">
        <f t="shared" si="1"/>
        <v>2</v>
      </c>
      <c r="D51" t="str">
        <f t="shared" si="2"/>
        <v>M</v>
      </c>
      <c r="E51" s="122">
        <v>43361</v>
      </c>
      <c r="F51">
        <f t="shared" si="3"/>
        <v>3</v>
      </c>
      <c r="G51" t="str">
        <f t="shared" si="4"/>
        <v>T</v>
      </c>
      <c r="H51">
        <f t="shared" si="0"/>
        <v>9</v>
      </c>
      <c r="I51">
        <f t="shared" si="5"/>
        <v>18</v>
      </c>
      <c r="J51">
        <f t="shared" si="6"/>
        <v>9</v>
      </c>
      <c r="K51">
        <f t="shared" si="7"/>
        <v>18</v>
      </c>
      <c r="L51" s="122">
        <f>IF('Blank 1116 Hour Log'!$B$45=3,WORKDAY(E51-1,1),WORKDAY(B51-1,1))</f>
        <v>42996</v>
      </c>
      <c r="M51" s="144" t="str">
        <f t="shared" si="8"/>
        <v/>
      </c>
    </row>
    <row r="52" spans="1:13" x14ac:dyDescent="0.2">
      <c r="A52">
        <f>IF('Blank 1116 Hour Log'!$B$45=3,1*(CONCATENATE(TEXT(J52,0),TEXT(K52,"00"))),1*(CONCATENATE(TEXT(H52,0),TEXT(I52,"00"))))</f>
        <v>919</v>
      </c>
      <c r="B52" s="122">
        <v>42997</v>
      </c>
      <c r="C52">
        <f t="shared" si="1"/>
        <v>3</v>
      </c>
      <c r="D52" t="str">
        <f t="shared" si="2"/>
        <v>T</v>
      </c>
      <c r="E52" s="122">
        <v>43362</v>
      </c>
      <c r="F52">
        <f t="shared" si="3"/>
        <v>4</v>
      </c>
      <c r="G52" t="str">
        <f t="shared" si="4"/>
        <v>W</v>
      </c>
      <c r="H52">
        <f t="shared" si="0"/>
        <v>9</v>
      </c>
      <c r="I52">
        <f t="shared" si="5"/>
        <v>19</v>
      </c>
      <c r="J52">
        <f t="shared" si="6"/>
        <v>9</v>
      </c>
      <c r="K52">
        <f t="shared" si="7"/>
        <v>19</v>
      </c>
      <c r="L52" s="122">
        <f>IF('Blank 1116 Hour Log'!$B$45=3,WORKDAY(E52-1,1),WORKDAY(B52-1,1))</f>
        <v>42997</v>
      </c>
      <c r="M52" s="144" t="str">
        <f t="shared" si="8"/>
        <v/>
      </c>
    </row>
    <row r="53" spans="1:13" x14ac:dyDescent="0.2">
      <c r="A53">
        <f>IF('Blank 1116 Hour Log'!$B$45=3,1*(CONCATENATE(TEXT(J53,0),TEXT(K53,"00"))),1*(CONCATENATE(TEXT(H53,0),TEXT(I53,"00"))))</f>
        <v>920</v>
      </c>
      <c r="B53" s="122">
        <v>42998</v>
      </c>
      <c r="C53">
        <f t="shared" si="1"/>
        <v>4</v>
      </c>
      <c r="D53" t="str">
        <f t="shared" si="2"/>
        <v>W</v>
      </c>
      <c r="E53" s="122">
        <v>43363</v>
      </c>
      <c r="F53">
        <f t="shared" si="3"/>
        <v>5</v>
      </c>
      <c r="G53" t="str">
        <f t="shared" si="4"/>
        <v>R</v>
      </c>
      <c r="H53">
        <f t="shared" si="0"/>
        <v>9</v>
      </c>
      <c r="I53">
        <f t="shared" si="5"/>
        <v>20</v>
      </c>
      <c r="J53">
        <f t="shared" si="6"/>
        <v>9</v>
      </c>
      <c r="K53">
        <f t="shared" si="7"/>
        <v>20</v>
      </c>
      <c r="L53" s="122">
        <f>IF('Blank 1116 Hour Log'!$B$45=3,WORKDAY(E53-1,1),WORKDAY(B53-1,1))</f>
        <v>42998</v>
      </c>
      <c r="M53" s="144">
        <f t="shared" si="8"/>
        <v>42998</v>
      </c>
    </row>
    <row r="54" spans="1:13" x14ac:dyDescent="0.2">
      <c r="A54">
        <f>IF('Blank 1116 Hour Log'!$B$45=3,1*(CONCATENATE(TEXT(J54,0),TEXT(K54,"00"))),1*(CONCATENATE(TEXT(H54,0),TEXT(I54,"00"))))</f>
        <v>921</v>
      </c>
      <c r="B54" s="122">
        <v>42999</v>
      </c>
      <c r="C54">
        <f t="shared" si="1"/>
        <v>5</v>
      </c>
      <c r="D54" t="str">
        <f t="shared" si="2"/>
        <v>R</v>
      </c>
      <c r="E54" s="122">
        <v>43364</v>
      </c>
      <c r="F54">
        <f t="shared" si="3"/>
        <v>6</v>
      </c>
      <c r="G54" t="str">
        <f t="shared" si="4"/>
        <v>F</v>
      </c>
      <c r="H54">
        <f t="shared" si="0"/>
        <v>9</v>
      </c>
      <c r="I54">
        <f t="shared" si="5"/>
        <v>21</v>
      </c>
      <c r="J54">
        <f t="shared" si="6"/>
        <v>9</v>
      </c>
      <c r="K54">
        <f t="shared" si="7"/>
        <v>21</v>
      </c>
      <c r="L54" s="122">
        <f>IF('Blank 1116 Hour Log'!$B$45=3,WORKDAY(E54-1,1),WORKDAY(B54-1,1))</f>
        <v>42999</v>
      </c>
      <c r="M54" s="144" t="str">
        <f t="shared" si="8"/>
        <v/>
      </c>
    </row>
    <row r="55" spans="1:13" x14ac:dyDescent="0.2">
      <c r="A55">
        <f>IF('Blank 1116 Hour Log'!$B$45=3,1*(CONCATENATE(TEXT(J55,0),TEXT(K55,"00"))),1*(CONCATENATE(TEXT(H55,0),TEXT(I55,"00"))))</f>
        <v>922</v>
      </c>
      <c r="B55" s="122">
        <v>43000</v>
      </c>
      <c r="C55">
        <f t="shared" si="1"/>
        <v>6</v>
      </c>
      <c r="D55" t="str">
        <f t="shared" si="2"/>
        <v>F</v>
      </c>
      <c r="E55" s="122">
        <v>43365</v>
      </c>
      <c r="F55">
        <f t="shared" si="3"/>
        <v>7</v>
      </c>
      <c r="G55" t="str">
        <f t="shared" si="4"/>
        <v>S</v>
      </c>
      <c r="H55">
        <f t="shared" si="0"/>
        <v>9</v>
      </c>
      <c r="I55">
        <f t="shared" si="5"/>
        <v>22</v>
      </c>
      <c r="J55">
        <f t="shared" si="6"/>
        <v>9</v>
      </c>
      <c r="K55">
        <f t="shared" si="7"/>
        <v>22</v>
      </c>
      <c r="L55" s="122">
        <f>IF('Blank 1116 Hour Log'!$B$45=3,WORKDAY(E55-1,1),WORKDAY(B55-1,1))</f>
        <v>43000</v>
      </c>
      <c r="M55" s="144" t="str">
        <f t="shared" si="8"/>
        <v/>
      </c>
    </row>
    <row r="56" spans="1:13" x14ac:dyDescent="0.2">
      <c r="A56">
        <f>IF('Blank 1116 Hour Log'!$B$45=3,1*(CONCATENATE(TEXT(J56,0),TEXT(K56,"00"))),1*(CONCATENATE(TEXT(H56,0),TEXT(I56,"00"))))</f>
        <v>923</v>
      </c>
      <c r="B56" s="122">
        <v>43001</v>
      </c>
      <c r="C56">
        <f t="shared" si="1"/>
        <v>7</v>
      </c>
      <c r="D56" t="str">
        <f t="shared" si="2"/>
        <v>S</v>
      </c>
      <c r="E56" s="122">
        <v>43366</v>
      </c>
      <c r="F56">
        <f t="shared" si="3"/>
        <v>1</v>
      </c>
      <c r="G56" t="str">
        <f t="shared" si="4"/>
        <v>S</v>
      </c>
      <c r="H56">
        <f t="shared" si="0"/>
        <v>9</v>
      </c>
      <c r="I56">
        <f t="shared" si="5"/>
        <v>23</v>
      </c>
      <c r="J56">
        <f t="shared" si="6"/>
        <v>9</v>
      </c>
      <c r="K56">
        <f t="shared" si="7"/>
        <v>23</v>
      </c>
      <c r="L56" s="122">
        <f>IF('Blank 1116 Hour Log'!$B$45=3,WORKDAY(E56-1,1),WORKDAY(B56-1,1))</f>
        <v>43003</v>
      </c>
      <c r="M56" s="144" t="str">
        <f t="shared" si="8"/>
        <v/>
      </c>
    </row>
    <row r="57" spans="1:13" x14ac:dyDescent="0.2">
      <c r="A57">
        <f>IF('Blank 1116 Hour Log'!$B$45=3,1*(CONCATENATE(TEXT(J57,0),TEXT(K57,"00"))),1*(CONCATENATE(TEXT(H57,0),TEXT(I57,"00"))))</f>
        <v>924</v>
      </c>
      <c r="B57" s="122">
        <v>43002</v>
      </c>
      <c r="C57">
        <f t="shared" si="1"/>
        <v>1</v>
      </c>
      <c r="D57" t="str">
        <f t="shared" si="2"/>
        <v>S</v>
      </c>
      <c r="E57" s="122">
        <v>43367</v>
      </c>
      <c r="F57">
        <f t="shared" si="3"/>
        <v>2</v>
      </c>
      <c r="G57" t="str">
        <f t="shared" si="4"/>
        <v>M</v>
      </c>
      <c r="H57">
        <f t="shared" si="0"/>
        <v>9</v>
      </c>
      <c r="I57">
        <f t="shared" si="5"/>
        <v>24</v>
      </c>
      <c r="J57">
        <f t="shared" si="6"/>
        <v>9</v>
      </c>
      <c r="K57">
        <f t="shared" si="7"/>
        <v>24</v>
      </c>
      <c r="L57" s="122">
        <f>IF('Blank 1116 Hour Log'!$B$45=3,WORKDAY(E57-1,1),WORKDAY(B57-1,1))</f>
        <v>43003</v>
      </c>
      <c r="M57" s="144" t="str">
        <f t="shared" si="8"/>
        <v/>
      </c>
    </row>
    <row r="58" spans="1:13" x14ac:dyDescent="0.2">
      <c r="A58">
        <f>IF('Blank 1116 Hour Log'!$B$45=3,1*(CONCATENATE(TEXT(J58,0),TEXT(K58,"00"))),1*(CONCATENATE(TEXT(H58,0),TEXT(I58,"00"))))</f>
        <v>925</v>
      </c>
      <c r="B58" s="122">
        <v>43003</v>
      </c>
      <c r="C58">
        <f t="shared" si="1"/>
        <v>2</v>
      </c>
      <c r="D58" t="str">
        <f t="shared" si="2"/>
        <v>M</v>
      </c>
      <c r="E58" s="122">
        <v>43368</v>
      </c>
      <c r="F58">
        <f t="shared" si="3"/>
        <v>3</v>
      </c>
      <c r="G58" t="str">
        <f t="shared" si="4"/>
        <v>T</v>
      </c>
      <c r="H58">
        <f t="shared" si="0"/>
        <v>9</v>
      </c>
      <c r="I58">
        <f t="shared" si="5"/>
        <v>25</v>
      </c>
      <c r="J58">
        <f t="shared" si="6"/>
        <v>9</v>
      </c>
      <c r="K58">
        <f t="shared" si="7"/>
        <v>25</v>
      </c>
      <c r="L58" s="122">
        <f>IF('Blank 1116 Hour Log'!$B$45=3,WORKDAY(E58-1,1),WORKDAY(B58-1,1))</f>
        <v>43003</v>
      </c>
      <c r="M58" s="144" t="str">
        <f t="shared" si="8"/>
        <v/>
      </c>
    </row>
    <row r="59" spans="1:13" x14ac:dyDescent="0.2">
      <c r="A59">
        <f>IF('Blank 1116 Hour Log'!$B$45=3,1*(CONCATENATE(TEXT(J59,0),TEXT(K59,"00"))),1*(CONCATENATE(TEXT(H59,0),TEXT(I59,"00"))))</f>
        <v>926</v>
      </c>
      <c r="B59" s="122">
        <v>43004</v>
      </c>
      <c r="C59">
        <f t="shared" si="1"/>
        <v>3</v>
      </c>
      <c r="D59" t="str">
        <f t="shared" si="2"/>
        <v>T</v>
      </c>
      <c r="E59" s="122">
        <v>43369</v>
      </c>
      <c r="F59">
        <f t="shared" si="3"/>
        <v>4</v>
      </c>
      <c r="G59" t="str">
        <f t="shared" si="4"/>
        <v>W</v>
      </c>
      <c r="H59">
        <f t="shared" si="0"/>
        <v>9</v>
      </c>
      <c r="I59">
        <f t="shared" si="5"/>
        <v>26</v>
      </c>
      <c r="J59">
        <f t="shared" si="6"/>
        <v>9</v>
      </c>
      <c r="K59">
        <f t="shared" si="7"/>
        <v>26</v>
      </c>
      <c r="L59" s="122">
        <f>IF('Blank 1116 Hour Log'!$B$45=3,WORKDAY(E59-1,1),WORKDAY(B59-1,1))</f>
        <v>43004</v>
      </c>
      <c r="M59" s="144" t="str">
        <f t="shared" si="8"/>
        <v/>
      </c>
    </row>
    <row r="60" spans="1:13" x14ac:dyDescent="0.2">
      <c r="A60">
        <f>IF('Blank 1116 Hour Log'!$B$45=3,1*(CONCATENATE(TEXT(J60,0),TEXT(K60,"00"))),1*(CONCATENATE(TEXT(H60,0),TEXT(I60,"00"))))</f>
        <v>927</v>
      </c>
      <c r="B60" s="122">
        <v>43005</v>
      </c>
      <c r="C60">
        <f t="shared" si="1"/>
        <v>4</v>
      </c>
      <c r="D60" t="str">
        <f t="shared" si="2"/>
        <v>W</v>
      </c>
      <c r="E60" s="122">
        <v>43370</v>
      </c>
      <c r="F60">
        <f t="shared" si="3"/>
        <v>5</v>
      </c>
      <c r="G60" t="str">
        <f t="shared" si="4"/>
        <v>R</v>
      </c>
      <c r="H60">
        <f t="shared" si="0"/>
        <v>9</v>
      </c>
      <c r="I60">
        <f t="shared" si="5"/>
        <v>27</v>
      </c>
      <c r="J60">
        <f t="shared" si="6"/>
        <v>9</v>
      </c>
      <c r="K60">
        <f t="shared" si="7"/>
        <v>27</v>
      </c>
      <c r="L60" s="122">
        <f>IF('Blank 1116 Hour Log'!$B$45=3,WORKDAY(E60-1,1),WORKDAY(B60-1,1))</f>
        <v>43005</v>
      </c>
      <c r="M60" s="144" t="str">
        <f t="shared" si="8"/>
        <v/>
      </c>
    </row>
    <row r="61" spans="1:13" x14ac:dyDescent="0.2">
      <c r="A61">
        <f>IF('Blank 1116 Hour Log'!$B$45=3,1*(CONCATENATE(TEXT(J61,0),TEXT(K61,"00"))),1*(CONCATENATE(TEXT(H61,0),TEXT(I61,"00"))))</f>
        <v>928</v>
      </c>
      <c r="B61" s="122">
        <v>43006</v>
      </c>
      <c r="C61">
        <f t="shared" si="1"/>
        <v>5</v>
      </c>
      <c r="D61" t="str">
        <f t="shared" si="2"/>
        <v>R</v>
      </c>
      <c r="E61" s="122">
        <v>43371</v>
      </c>
      <c r="F61">
        <f t="shared" si="3"/>
        <v>6</v>
      </c>
      <c r="G61" t="str">
        <f t="shared" si="4"/>
        <v>F</v>
      </c>
      <c r="H61">
        <f t="shared" si="0"/>
        <v>9</v>
      </c>
      <c r="I61">
        <f t="shared" si="5"/>
        <v>28</v>
      </c>
      <c r="J61">
        <f t="shared" si="6"/>
        <v>9</v>
      </c>
      <c r="K61">
        <f t="shared" si="7"/>
        <v>28</v>
      </c>
      <c r="L61" s="122">
        <f>IF('Blank 1116 Hour Log'!$B$45=3,WORKDAY(E61-1,1),WORKDAY(B61-1,1))</f>
        <v>43006</v>
      </c>
      <c r="M61" s="144" t="str">
        <f t="shared" si="8"/>
        <v/>
      </c>
    </row>
    <row r="62" spans="1:13" x14ac:dyDescent="0.2">
      <c r="A62">
        <f>IF('Blank 1116 Hour Log'!$B$45=3,1*(CONCATENATE(TEXT(J62,0),TEXT(K62,"00"))),1*(CONCATENATE(TEXT(H62,0),TEXT(I62,"00"))))</f>
        <v>929</v>
      </c>
      <c r="B62" s="122">
        <v>43007</v>
      </c>
      <c r="C62">
        <f t="shared" si="1"/>
        <v>6</v>
      </c>
      <c r="D62" t="str">
        <f t="shared" si="2"/>
        <v>F</v>
      </c>
      <c r="E62" s="122">
        <v>43372</v>
      </c>
      <c r="F62">
        <f t="shared" si="3"/>
        <v>7</v>
      </c>
      <c r="G62" t="str">
        <f t="shared" si="4"/>
        <v>S</v>
      </c>
      <c r="H62">
        <f t="shared" si="0"/>
        <v>9</v>
      </c>
      <c r="I62">
        <f t="shared" si="5"/>
        <v>29</v>
      </c>
      <c r="J62">
        <f t="shared" si="6"/>
        <v>9</v>
      </c>
      <c r="K62">
        <f t="shared" si="7"/>
        <v>29</v>
      </c>
      <c r="L62" s="122">
        <f>IF('Blank 1116 Hour Log'!$B$45=3,WORKDAY(E62-1,1),WORKDAY(B62-1,1))</f>
        <v>43007</v>
      </c>
      <c r="M62" s="144" t="str">
        <f t="shared" si="8"/>
        <v/>
      </c>
    </row>
    <row r="63" spans="1:13" x14ac:dyDescent="0.2">
      <c r="A63">
        <f>IF('Blank 1116 Hour Log'!$B$45=3,1*(CONCATENATE(TEXT(J63,0),TEXT(K63,"00"))),1*(CONCATENATE(TEXT(H63,0),TEXT(I63,"00"))))</f>
        <v>930</v>
      </c>
      <c r="B63" s="122">
        <v>43008</v>
      </c>
      <c r="C63">
        <f t="shared" si="1"/>
        <v>7</v>
      </c>
      <c r="D63" t="str">
        <f t="shared" si="2"/>
        <v>S</v>
      </c>
      <c r="E63" s="122">
        <v>43373</v>
      </c>
      <c r="F63">
        <f t="shared" si="3"/>
        <v>1</v>
      </c>
      <c r="G63" t="str">
        <f t="shared" si="4"/>
        <v>S</v>
      </c>
      <c r="H63">
        <f t="shared" si="0"/>
        <v>9</v>
      </c>
      <c r="I63">
        <f t="shared" si="5"/>
        <v>30</v>
      </c>
      <c r="J63">
        <f t="shared" si="6"/>
        <v>9</v>
      </c>
      <c r="K63">
        <f t="shared" si="7"/>
        <v>30</v>
      </c>
      <c r="L63" s="122">
        <f>IF('Blank 1116 Hour Log'!$B$45=3,WORKDAY(E63-1,1),WORKDAY(B63-1,1))</f>
        <v>43010</v>
      </c>
      <c r="M63" s="144" t="str">
        <f t="shared" si="8"/>
        <v/>
      </c>
    </row>
    <row r="64" spans="1:13" x14ac:dyDescent="0.2">
      <c r="A64">
        <f>IF('Blank 1116 Hour Log'!$B$45=3,1*(CONCATENATE(TEXT(J64,0),TEXT(K64,"00"))),1*(CONCATENATE(TEXT(H64,0),TEXT(I64,"00"))))</f>
        <v>1001</v>
      </c>
      <c r="B64" s="122">
        <v>43009</v>
      </c>
      <c r="C64">
        <f t="shared" si="1"/>
        <v>1</v>
      </c>
      <c r="D64" t="str">
        <f t="shared" si="2"/>
        <v>S</v>
      </c>
      <c r="E64" s="122">
        <v>43374</v>
      </c>
      <c r="F64">
        <f t="shared" si="3"/>
        <v>2</v>
      </c>
      <c r="G64" t="str">
        <f t="shared" si="4"/>
        <v>M</v>
      </c>
      <c r="H64">
        <f t="shared" si="0"/>
        <v>10</v>
      </c>
      <c r="I64">
        <f t="shared" si="5"/>
        <v>1</v>
      </c>
      <c r="J64">
        <f t="shared" si="6"/>
        <v>10</v>
      </c>
      <c r="K64">
        <f t="shared" si="7"/>
        <v>1</v>
      </c>
      <c r="L64" s="122">
        <f>IF('Blank 1116 Hour Log'!$B$45=3,WORKDAY(E64-1,1),WORKDAY(B64-1,1))</f>
        <v>43010</v>
      </c>
      <c r="M64" s="144" t="str">
        <f t="shared" si="8"/>
        <v/>
      </c>
    </row>
    <row r="65" spans="1:13" x14ac:dyDescent="0.2">
      <c r="A65">
        <f>IF('Blank 1116 Hour Log'!$B$45=3,1*(CONCATENATE(TEXT(J65,0),TEXT(K65,"00"))),1*(CONCATENATE(TEXT(H65,0),TEXT(I65,"00"))))</f>
        <v>1002</v>
      </c>
      <c r="B65" s="122">
        <v>43010</v>
      </c>
      <c r="C65">
        <f t="shared" si="1"/>
        <v>2</v>
      </c>
      <c r="D65" t="str">
        <f t="shared" si="2"/>
        <v>M</v>
      </c>
      <c r="E65" s="122">
        <v>43375</v>
      </c>
      <c r="F65">
        <f t="shared" si="3"/>
        <v>3</v>
      </c>
      <c r="G65" t="str">
        <f t="shared" si="4"/>
        <v>T</v>
      </c>
      <c r="H65">
        <f t="shared" si="0"/>
        <v>10</v>
      </c>
      <c r="I65">
        <f t="shared" si="5"/>
        <v>2</v>
      </c>
      <c r="J65">
        <f t="shared" si="6"/>
        <v>10</v>
      </c>
      <c r="K65">
        <f t="shared" si="7"/>
        <v>2</v>
      </c>
      <c r="L65" s="122">
        <f>IF('Blank 1116 Hour Log'!$B$45=3,WORKDAY(E65-1,1),WORKDAY(B65-1,1))</f>
        <v>43010</v>
      </c>
      <c r="M65" s="144" t="str">
        <f t="shared" si="8"/>
        <v/>
      </c>
    </row>
    <row r="66" spans="1:13" x14ac:dyDescent="0.2">
      <c r="A66">
        <f>IF('Blank 1116 Hour Log'!$B$45=3,1*(CONCATENATE(TEXT(J66,0),TEXT(K66,"00"))),1*(CONCATENATE(TEXT(H66,0),TEXT(I66,"00"))))</f>
        <v>1003</v>
      </c>
      <c r="B66" s="122">
        <v>43011</v>
      </c>
      <c r="C66">
        <f t="shared" si="1"/>
        <v>3</v>
      </c>
      <c r="D66" t="str">
        <f t="shared" si="2"/>
        <v>T</v>
      </c>
      <c r="E66" s="122">
        <v>43376</v>
      </c>
      <c r="F66">
        <f t="shared" si="3"/>
        <v>4</v>
      </c>
      <c r="G66" t="str">
        <f t="shared" si="4"/>
        <v>W</v>
      </c>
      <c r="H66">
        <f t="shared" si="0"/>
        <v>10</v>
      </c>
      <c r="I66">
        <f t="shared" si="5"/>
        <v>3</v>
      </c>
      <c r="J66">
        <f t="shared" si="6"/>
        <v>10</v>
      </c>
      <c r="K66">
        <f t="shared" si="7"/>
        <v>3</v>
      </c>
      <c r="L66" s="122">
        <f>IF('Blank 1116 Hour Log'!$B$45=3,WORKDAY(E66-1,1),WORKDAY(B66-1,1))</f>
        <v>43011</v>
      </c>
      <c r="M66" s="144" t="str">
        <f t="shared" si="8"/>
        <v/>
      </c>
    </row>
    <row r="67" spans="1:13" x14ac:dyDescent="0.2">
      <c r="A67">
        <f>IF('Blank 1116 Hour Log'!$B$45=3,1*(CONCATENATE(TEXT(J67,0),TEXT(K67,"00"))),1*(CONCATENATE(TEXT(H67,0),TEXT(I67,"00"))))</f>
        <v>1004</v>
      </c>
      <c r="B67" s="122">
        <v>43012</v>
      </c>
      <c r="C67">
        <f t="shared" si="1"/>
        <v>4</v>
      </c>
      <c r="D67" t="str">
        <f t="shared" si="2"/>
        <v>W</v>
      </c>
      <c r="E67" s="122">
        <v>43377</v>
      </c>
      <c r="F67">
        <f t="shared" si="3"/>
        <v>5</v>
      </c>
      <c r="G67" t="str">
        <f t="shared" si="4"/>
        <v>R</v>
      </c>
      <c r="H67">
        <f t="shared" ref="H67:H130" si="9">MONTH(B67)</f>
        <v>10</v>
      </c>
      <c r="I67">
        <f t="shared" si="5"/>
        <v>4</v>
      </c>
      <c r="J67">
        <f t="shared" si="6"/>
        <v>10</v>
      </c>
      <c r="K67">
        <f t="shared" si="7"/>
        <v>4</v>
      </c>
      <c r="L67" s="122">
        <f>IF('Blank 1116 Hour Log'!$B$45=3,WORKDAY(E67-1,1),WORKDAY(B67-1,1))</f>
        <v>43012</v>
      </c>
      <c r="M67" s="144" t="str">
        <f t="shared" si="8"/>
        <v/>
      </c>
    </row>
    <row r="68" spans="1:13" x14ac:dyDescent="0.2">
      <c r="A68">
        <f>IF('Blank 1116 Hour Log'!$B$45=3,1*(CONCATENATE(TEXT(J68,0),TEXT(K68,"00"))),1*(CONCATENATE(TEXT(H68,0),TEXT(I68,"00"))))</f>
        <v>1005</v>
      </c>
      <c r="B68" s="122">
        <v>43013</v>
      </c>
      <c r="C68">
        <f t="shared" ref="C68:C131" si="10">WEEKDAY(B68)</f>
        <v>5</v>
      </c>
      <c r="D68" t="str">
        <f t="shared" ref="D68:D131" si="11">VLOOKUP(C68,$O$3:$P$9,2,FALSE)</f>
        <v>R</v>
      </c>
      <c r="E68" s="122">
        <v>43378</v>
      </c>
      <c r="F68">
        <f t="shared" ref="F68:F131" si="12">WEEKDAY(E68)</f>
        <v>6</v>
      </c>
      <c r="G68" t="str">
        <f t="shared" ref="G68:G131" si="13">VLOOKUP(F68,$O$3:$P$9,2,FALSE)</f>
        <v>F</v>
      </c>
      <c r="H68">
        <f t="shared" si="9"/>
        <v>10</v>
      </c>
      <c r="I68">
        <f t="shared" ref="I68:I131" si="14">DAY(B68)</f>
        <v>5</v>
      </c>
      <c r="J68">
        <f t="shared" ref="J68:J131" si="15">MONTH(E68)</f>
        <v>10</v>
      </c>
      <c r="K68">
        <f t="shared" ref="K68:K131" si="16">DAY(E68)</f>
        <v>5</v>
      </c>
      <c r="L68" s="122">
        <f>IF('Blank 1116 Hour Log'!$B$45=3,WORKDAY(E68-1,1),WORKDAY(B68-1,1))</f>
        <v>43013</v>
      </c>
      <c r="M68" s="144" t="str">
        <f t="shared" ref="M68:M131" si="17">IF(AND(B68=L68,H68=9,I68=20),B68,IF(AND(B68&lt;&gt;L68,H68=9,I68=20),L68,""))</f>
        <v/>
      </c>
    </row>
    <row r="69" spans="1:13" x14ac:dyDescent="0.2">
      <c r="A69">
        <f>IF('Blank 1116 Hour Log'!$B$45=3,1*(CONCATENATE(TEXT(J69,0),TEXT(K69,"00"))),1*(CONCATENATE(TEXT(H69,0),TEXT(I69,"00"))))</f>
        <v>1006</v>
      </c>
      <c r="B69" s="122">
        <v>43014</v>
      </c>
      <c r="C69">
        <f t="shared" si="10"/>
        <v>6</v>
      </c>
      <c r="D69" t="str">
        <f t="shared" si="11"/>
        <v>F</v>
      </c>
      <c r="E69" s="122">
        <v>43379</v>
      </c>
      <c r="F69">
        <f t="shared" si="12"/>
        <v>7</v>
      </c>
      <c r="G69" t="str">
        <f t="shared" si="13"/>
        <v>S</v>
      </c>
      <c r="H69">
        <f t="shared" si="9"/>
        <v>10</v>
      </c>
      <c r="I69">
        <f t="shared" si="14"/>
        <v>6</v>
      </c>
      <c r="J69">
        <f t="shared" si="15"/>
        <v>10</v>
      </c>
      <c r="K69">
        <f t="shared" si="16"/>
        <v>6</v>
      </c>
      <c r="L69" s="122">
        <f>IF('Blank 1116 Hour Log'!$B$45=3,WORKDAY(E69-1,1),WORKDAY(B69-1,1))</f>
        <v>43014</v>
      </c>
      <c r="M69" s="144" t="str">
        <f t="shared" si="17"/>
        <v/>
      </c>
    </row>
    <row r="70" spans="1:13" x14ac:dyDescent="0.2">
      <c r="A70">
        <f>IF('Blank 1116 Hour Log'!$B$45=3,1*(CONCATENATE(TEXT(J70,0),TEXT(K70,"00"))),1*(CONCATENATE(TEXT(H70,0),TEXT(I70,"00"))))</f>
        <v>1007</v>
      </c>
      <c r="B70" s="122">
        <v>43015</v>
      </c>
      <c r="C70">
        <f t="shared" si="10"/>
        <v>7</v>
      </c>
      <c r="D70" t="str">
        <f t="shared" si="11"/>
        <v>S</v>
      </c>
      <c r="E70" s="122">
        <v>43380</v>
      </c>
      <c r="F70">
        <f t="shared" si="12"/>
        <v>1</v>
      </c>
      <c r="G70" t="str">
        <f t="shared" si="13"/>
        <v>S</v>
      </c>
      <c r="H70">
        <f t="shared" si="9"/>
        <v>10</v>
      </c>
      <c r="I70">
        <f t="shared" si="14"/>
        <v>7</v>
      </c>
      <c r="J70">
        <f t="shared" si="15"/>
        <v>10</v>
      </c>
      <c r="K70">
        <f t="shared" si="16"/>
        <v>7</v>
      </c>
      <c r="L70" s="122">
        <f>IF('Blank 1116 Hour Log'!$B$45=3,WORKDAY(E70-1,1),WORKDAY(B70-1,1))</f>
        <v>43017</v>
      </c>
      <c r="M70" s="144" t="str">
        <f t="shared" si="17"/>
        <v/>
      </c>
    </row>
    <row r="71" spans="1:13" x14ac:dyDescent="0.2">
      <c r="A71">
        <f>IF('Blank 1116 Hour Log'!$B$45=3,1*(CONCATENATE(TEXT(J71,0),TEXT(K71,"00"))),1*(CONCATENATE(TEXT(H71,0),TEXT(I71,"00"))))</f>
        <v>1008</v>
      </c>
      <c r="B71" s="122">
        <v>43016</v>
      </c>
      <c r="C71">
        <f t="shared" si="10"/>
        <v>1</v>
      </c>
      <c r="D71" t="str">
        <f t="shared" si="11"/>
        <v>S</v>
      </c>
      <c r="E71" s="122">
        <v>43381</v>
      </c>
      <c r="F71">
        <f t="shared" si="12"/>
        <v>2</v>
      </c>
      <c r="G71" t="str">
        <f t="shared" si="13"/>
        <v>M</v>
      </c>
      <c r="H71">
        <f t="shared" si="9"/>
        <v>10</v>
      </c>
      <c r="I71">
        <f t="shared" si="14"/>
        <v>8</v>
      </c>
      <c r="J71">
        <f t="shared" si="15"/>
        <v>10</v>
      </c>
      <c r="K71">
        <f t="shared" si="16"/>
        <v>8</v>
      </c>
      <c r="L71" s="122">
        <f>IF('Blank 1116 Hour Log'!$B$45=3,WORKDAY(E71-1,1),WORKDAY(B71-1,1))</f>
        <v>43017</v>
      </c>
      <c r="M71" s="144" t="str">
        <f t="shared" si="17"/>
        <v/>
      </c>
    </row>
    <row r="72" spans="1:13" x14ac:dyDescent="0.2">
      <c r="A72">
        <f>IF('Blank 1116 Hour Log'!$B$45=3,1*(CONCATENATE(TEXT(J72,0),TEXT(K72,"00"))),1*(CONCATENATE(TEXT(H72,0),TEXT(I72,"00"))))</f>
        <v>1009</v>
      </c>
      <c r="B72" s="122">
        <v>43017</v>
      </c>
      <c r="C72">
        <f t="shared" si="10"/>
        <v>2</v>
      </c>
      <c r="D72" t="str">
        <f t="shared" si="11"/>
        <v>M</v>
      </c>
      <c r="E72" s="122">
        <v>43382</v>
      </c>
      <c r="F72">
        <f t="shared" si="12"/>
        <v>3</v>
      </c>
      <c r="G72" t="str">
        <f t="shared" si="13"/>
        <v>T</v>
      </c>
      <c r="H72">
        <f t="shared" si="9"/>
        <v>10</v>
      </c>
      <c r="I72">
        <f t="shared" si="14"/>
        <v>9</v>
      </c>
      <c r="J72">
        <f t="shared" si="15"/>
        <v>10</v>
      </c>
      <c r="K72">
        <f t="shared" si="16"/>
        <v>9</v>
      </c>
      <c r="L72" s="122">
        <f>IF('Blank 1116 Hour Log'!$B$45=3,WORKDAY(E72-1,1),WORKDAY(B72-1,1))</f>
        <v>43017</v>
      </c>
      <c r="M72" s="144" t="str">
        <f t="shared" si="17"/>
        <v/>
      </c>
    </row>
    <row r="73" spans="1:13" x14ac:dyDescent="0.2">
      <c r="A73">
        <f>IF('Blank 1116 Hour Log'!$B$45=3,1*(CONCATENATE(TEXT(J73,0),TEXT(K73,"00"))),1*(CONCATENATE(TEXT(H73,0),TEXT(I73,"00"))))</f>
        <v>1010</v>
      </c>
      <c r="B73" s="122">
        <v>43018</v>
      </c>
      <c r="C73">
        <f t="shared" si="10"/>
        <v>3</v>
      </c>
      <c r="D73" t="str">
        <f t="shared" si="11"/>
        <v>T</v>
      </c>
      <c r="E73" s="122">
        <v>43383</v>
      </c>
      <c r="F73">
        <f t="shared" si="12"/>
        <v>4</v>
      </c>
      <c r="G73" t="str">
        <f t="shared" si="13"/>
        <v>W</v>
      </c>
      <c r="H73">
        <f t="shared" si="9"/>
        <v>10</v>
      </c>
      <c r="I73">
        <f t="shared" si="14"/>
        <v>10</v>
      </c>
      <c r="J73">
        <f t="shared" si="15"/>
        <v>10</v>
      </c>
      <c r="K73">
        <f t="shared" si="16"/>
        <v>10</v>
      </c>
      <c r="L73" s="122">
        <f>IF('Blank 1116 Hour Log'!$B$45=3,WORKDAY(E73-1,1),WORKDAY(B73-1,1))</f>
        <v>43018</v>
      </c>
      <c r="M73" s="144" t="str">
        <f t="shared" si="17"/>
        <v/>
      </c>
    </row>
    <row r="74" spans="1:13" x14ac:dyDescent="0.2">
      <c r="A74">
        <f>IF('Blank 1116 Hour Log'!$B$45=3,1*(CONCATENATE(TEXT(J74,0),TEXT(K74,"00"))),1*(CONCATENATE(TEXT(H74,0),TEXT(I74,"00"))))</f>
        <v>1011</v>
      </c>
      <c r="B74" s="122">
        <v>43019</v>
      </c>
      <c r="C74">
        <f t="shared" si="10"/>
        <v>4</v>
      </c>
      <c r="D74" t="str">
        <f t="shared" si="11"/>
        <v>W</v>
      </c>
      <c r="E74" s="122">
        <v>43384</v>
      </c>
      <c r="F74">
        <f t="shared" si="12"/>
        <v>5</v>
      </c>
      <c r="G74" t="str">
        <f t="shared" si="13"/>
        <v>R</v>
      </c>
      <c r="H74">
        <f t="shared" si="9"/>
        <v>10</v>
      </c>
      <c r="I74">
        <f t="shared" si="14"/>
        <v>11</v>
      </c>
      <c r="J74">
        <f t="shared" si="15"/>
        <v>10</v>
      </c>
      <c r="K74">
        <f t="shared" si="16"/>
        <v>11</v>
      </c>
      <c r="L74" s="122">
        <f>IF('Blank 1116 Hour Log'!$B$45=3,WORKDAY(E74-1,1),WORKDAY(B74-1,1))</f>
        <v>43019</v>
      </c>
      <c r="M74" s="144" t="str">
        <f t="shared" si="17"/>
        <v/>
      </c>
    </row>
    <row r="75" spans="1:13" x14ac:dyDescent="0.2">
      <c r="A75">
        <f>IF('Blank 1116 Hour Log'!$B$45=3,1*(CONCATENATE(TEXT(J75,0),TEXT(K75,"00"))),1*(CONCATENATE(TEXT(H75,0),TEXT(I75,"00"))))</f>
        <v>1012</v>
      </c>
      <c r="B75" s="122">
        <v>43020</v>
      </c>
      <c r="C75">
        <f t="shared" si="10"/>
        <v>5</v>
      </c>
      <c r="D75" t="str">
        <f t="shared" si="11"/>
        <v>R</v>
      </c>
      <c r="E75" s="122">
        <v>43385</v>
      </c>
      <c r="F75">
        <f t="shared" si="12"/>
        <v>6</v>
      </c>
      <c r="G75" t="str">
        <f t="shared" si="13"/>
        <v>F</v>
      </c>
      <c r="H75">
        <f t="shared" si="9"/>
        <v>10</v>
      </c>
      <c r="I75">
        <f t="shared" si="14"/>
        <v>12</v>
      </c>
      <c r="J75">
        <f t="shared" si="15"/>
        <v>10</v>
      </c>
      <c r="K75">
        <f t="shared" si="16"/>
        <v>12</v>
      </c>
      <c r="L75" s="122">
        <f>IF('Blank 1116 Hour Log'!$B$45=3,WORKDAY(E75-1,1),WORKDAY(B75-1,1))</f>
        <v>43020</v>
      </c>
      <c r="M75" s="144" t="str">
        <f t="shared" si="17"/>
        <v/>
      </c>
    </row>
    <row r="76" spans="1:13" x14ac:dyDescent="0.2">
      <c r="A76">
        <f>IF('Blank 1116 Hour Log'!$B$45=3,1*(CONCATENATE(TEXT(J76,0),TEXT(K76,"00"))),1*(CONCATENATE(TEXT(H76,0),TEXT(I76,"00"))))</f>
        <v>1013</v>
      </c>
      <c r="B76" s="122">
        <v>43021</v>
      </c>
      <c r="C76">
        <f t="shared" si="10"/>
        <v>6</v>
      </c>
      <c r="D76" t="str">
        <f t="shared" si="11"/>
        <v>F</v>
      </c>
      <c r="E76" s="122">
        <v>43386</v>
      </c>
      <c r="F76">
        <f t="shared" si="12"/>
        <v>7</v>
      </c>
      <c r="G76" t="str">
        <f t="shared" si="13"/>
        <v>S</v>
      </c>
      <c r="H76">
        <f t="shared" si="9"/>
        <v>10</v>
      </c>
      <c r="I76">
        <f t="shared" si="14"/>
        <v>13</v>
      </c>
      <c r="J76">
        <f t="shared" si="15"/>
        <v>10</v>
      </c>
      <c r="K76">
        <f t="shared" si="16"/>
        <v>13</v>
      </c>
      <c r="L76" s="122">
        <f>IF('Blank 1116 Hour Log'!$B$45=3,WORKDAY(E76-1,1),WORKDAY(B76-1,1))</f>
        <v>43021</v>
      </c>
      <c r="M76" s="144" t="str">
        <f t="shared" si="17"/>
        <v/>
      </c>
    </row>
    <row r="77" spans="1:13" x14ac:dyDescent="0.2">
      <c r="A77">
        <f>IF('Blank 1116 Hour Log'!$B$45=3,1*(CONCATENATE(TEXT(J77,0),TEXT(K77,"00"))),1*(CONCATENATE(TEXT(H77,0),TEXT(I77,"00"))))</f>
        <v>1014</v>
      </c>
      <c r="B77" s="122">
        <v>43022</v>
      </c>
      <c r="C77">
        <f t="shared" si="10"/>
        <v>7</v>
      </c>
      <c r="D77" t="str">
        <f t="shared" si="11"/>
        <v>S</v>
      </c>
      <c r="E77" s="122">
        <v>43387</v>
      </c>
      <c r="F77">
        <f t="shared" si="12"/>
        <v>1</v>
      </c>
      <c r="G77" t="str">
        <f t="shared" si="13"/>
        <v>S</v>
      </c>
      <c r="H77">
        <f t="shared" si="9"/>
        <v>10</v>
      </c>
      <c r="I77">
        <f t="shared" si="14"/>
        <v>14</v>
      </c>
      <c r="J77">
        <f t="shared" si="15"/>
        <v>10</v>
      </c>
      <c r="K77">
        <f t="shared" si="16"/>
        <v>14</v>
      </c>
      <c r="L77" s="122">
        <f>IF('Blank 1116 Hour Log'!$B$45=3,WORKDAY(E77-1,1),WORKDAY(B77-1,1))</f>
        <v>43024</v>
      </c>
      <c r="M77" s="144" t="str">
        <f t="shared" si="17"/>
        <v/>
      </c>
    </row>
    <row r="78" spans="1:13" x14ac:dyDescent="0.2">
      <c r="A78">
        <f>IF('Blank 1116 Hour Log'!$B$45=3,1*(CONCATENATE(TEXT(J78,0),TEXT(K78,"00"))),1*(CONCATENATE(TEXT(H78,0),TEXT(I78,"00"))))</f>
        <v>1015</v>
      </c>
      <c r="B78" s="122">
        <v>43023</v>
      </c>
      <c r="C78">
        <f t="shared" si="10"/>
        <v>1</v>
      </c>
      <c r="D78" t="str">
        <f t="shared" si="11"/>
        <v>S</v>
      </c>
      <c r="E78" s="122">
        <v>43388</v>
      </c>
      <c r="F78">
        <f t="shared" si="12"/>
        <v>2</v>
      </c>
      <c r="G78" t="str">
        <f t="shared" si="13"/>
        <v>M</v>
      </c>
      <c r="H78">
        <f t="shared" si="9"/>
        <v>10</v>
      </c>
      <c r="I78">
        <f t="shared" si="14"/>
        <v>15</v>
      </c>
      <c r="J78">
        <f t="shared" si="15"/>
        <v>10</v>
      </c>
      <c r="K78">
        <f t="shared" si="16"/>
        <v>15</v>
      </c>
      <c r="L78" s="122">
        <f>IF('Blank 1116 Hour Log'!$B$45=3,WORKDAY(E78-1,1),WORKDAY(B78-1,1))</f>
        <v>43024</v>
      </c>
      <c r="M78" s="144" t="str">
        <f t="shared" si="17"/>
        <v/>
      </c>
    </row>
    <row r="79" spans="1:13" x14ac:dyDescent="0.2">
      <c r="A79">
        <f>IF('Blank 1116 Hour Log'!$B$45=3,1*(CONCATENATE(TEXT(J79,0),TEXT(K79,"00"))),1*(CONCATENATE(TEXT(H79,0),TEXT(I79,"00"))))</f>
        <v>1016</v>
      </c>
      <c r="B79" s="122">
        <v>43024</v>
      </c>
      <c r="C79">
        <f t="shared" si="10"/>
        <v>2</v>
      </c>
      <c r="D79" t="str">
        <f t="shared" si="11"/>
        <v>M</v>
      </c>
      <c r="E79" s="122">
        <v>43389</v>
      </c>
      <c r="F79">
        <f t="shared" si="12"/>
        <v>3</v>
      </c>
      <c r="G79" t="str">
        <f t="shared" si="13"/>
        <v>T</v>
      </c>
      <c r="H79">
        <f t="shared" si="9"/>
        <v>10</v>
      </c>
      <c r="I79">
        <f t="shared" si="14"/>
        <v>16</v>
      </c>
      <c r="J79">
        <f t="shared" si="15"/>
        <v>10</v>
      </c>
      <c r="K79">
        <f t="shared" si="16"/>
        <v>16</v>
      </c>
      <c r="L79" s="122">
        <f>IF('Blank 1116 Hour Log'!$B$45=3,WORKDAY(E79-1,1),WORKDAY(B79-1,1))</f>
        <v>43024</v>
      </c>
      <c r="M79" s="144" t="str">
        <f t="shared" si="17"/>
        <v/>
      </c>
    </row>
    <row r="80" spans="1:13" x14ac:dyDescent="0.2">
      <c r="A80">
        <f>IF('Blank 1116 Hour Log'!$B$45=3,1*(CONCATENATE(TEXT(J80,0),TEXT(K80,"00"))),1*(CONCATENATE(TEXT(H80,0),TEXT(I80,"00"))))</f>
        <v>1017</v>
      </c>
      <c r="B80" s="122">
        <v>43025</v>
      </c>
      <c r="C80">
        <f t="shared" si="10"/>
        <v>3</v>
      </c>
      <c r="D80" t="str">
        <f t="shared" si="11"/>
        <v>T</v>
      </c>
      <c r="E80" s="122">
        <v>43390</v>
      </c>
      <c r="F80">
        <f t="shared" si="12"/>
        <v>4</v>
      </c>
      <c r="G80" t="str">
        <f t="shared" si="13"/>
        <v>W</v>
      </c>
      <c r="H80">
        <f t="shared" si="9"/>
        <v>10</v>
      </c>
      <c r="I80">
        <f t="shared" si="14"/>
        <v>17</v>
      </c>
      <c r="J80">
        <f t="shared" si="15"/>
        <v>10</v>
      </c>
      <c r="K80">
        <f t="shared" si="16"/>
        <v>17</v>
      </c>
      <c r="L80" s="122">
        <f>IF('Blank 1116 Hour Log'!$B$45=3,WORKDAY(E80-1,1),WORKDAY(B80-1,1))</f>
        <v>43025</v>
      </c>
      <c r="M80" s="144" t="str">
        <f t="shared" si="17"/>
        <v/>
      </c>
    </row>
    <row r="81" spans="1:13" x14ac:dyDescent="0.2">
      <c r="A81">
        <f>IF('Blank 1116 Hour Log'!$B$45=3,1*(CONCATENATE(TEXT(J81,0),TEXT(K81,"00"))),1*(CONCATENATE(TEXT(H81,0),TEXT(I81,"00"))))</f>
        <v>1018</v>
      </c>
      <c r="B81" s="122">
        <v>43026</v>
      </c>
      <c r="C81">
        <f t="shared" si="10"/>
        <v>4</v>
      </c>
      <c r="D81" t="str">
        <f t="shared" si="11"/>
        <v>W</v>
      </c>
      <c r="E81" s="122">
        <v>43391</v>
      </c>
      <c r="F81">
        <f t="shared" si="12"/>
        <v>5</v>
      </c>
      <c r="G81" t="str">
        <f t="shared" si="13"/>
        <v>R</v>
      </c>
      <c r="H81">
        <f t="shared" si="9"/>
        <v>10</v>
      </c>
      <c r="I81">
        <f t="shared" si="14"/>
        <v>18</v>
      </c>
      <c r="J81">
        <f t="shared" si="15"/>
        <v>10</v>
      </c>
      <c r="K81">
        <f t="shared" si="16"/>
        <v>18</v>
      </c>
      <c r="L81" s="122">
        <f>IF('Blank 1116 Hour Log'!$B$45=3,WORKDAY(E81-1,1),WORKDAY(B81-1,1))</f>
        <v>43026</v>
      </c>
      <c r="M81" s="144" t="str">
        <f t="shared" si="17"/>
        <v/>
      </c>
    </row>
    <row r="82" spans="1:13" x14ac:dyDescent="0.2">
      <c r="A82">
        <f>IF('Blank 1116 Hour Log'!$B$45=3,1*(CONCATENATE(TEXT(J82,0),TEXT(K82,"00"))),1*(CONCATENATE(TEXT(H82,0),TEXT(I82,"00"))))</f>
        <v>1019</v>
      </c>
      <c r="B82" s="122">
        <v>43027</v>
      </c>
      <c r="C82">
        <f t="shared" si="10"/>
        <v>5</v>
      </c>
      <c r="D82" t="str">
        <f t="shared" si="11"/>
        <v>R</v>
      </c>
      <c r="E82" s="122">
        <v>43392</v>
      </c>
      <c r="F82">
        <f t="shared" si="12"/>
        <v>6</v>
      </c>
      <c r="G82" t="str">
        <f t="shared" si="13"/>
        <v>F</v>
      </c>
      <c r="H82">
        <f t="shared" si="9"/>
        <v>10</v>
      </c>
      <c r="I82">
        <f t="shared" si="14"/>
        <v>19</v>
      </c>
      <c r="J82">
        <f t="shared" si="15"/>
        <v>10</v>
      </c>
      <c r="K82">
        <f t="shared" si="16"/>
        <v>19</v>
      </c>
      <c r="L82" s="122">
        <f>IF('Blank 1116 Hour Log'!$B$45=3,WORKDAY(E82-1,1),WORKDAY(B82-1,1))</f>
        <v>43027</v>
      </c>
      <c r="M82" s="144" t="str">
        <f t="shared" si="17"/>
        <v/>
      </c>
    </row>
    <row r="83" spans="1:13" x14ac:dyDescent="0.2">
      <c r="A83">
        <f>IF('Blank 1116 Hour Log'!$B$45=3,1*(CONCATENATE(TEXT(J83,0),TEXT(K83,"00"))),1*(CONCATENATE(TEXT(H83,0),TEXT(I83,"00"))))</f>
        <v>1020</v>
      </c>
      <c r="B83" s="122">
        <v>43028</v>
      </c>
      <c r="C83">
        <f t="shared" si="10"/>
        <v>6</v>
      </c>
      <c r="D83" t="str">
        <f t="shared" si="11"/>
        <v>F</v>
      </c>
      <c r="E83" s="122">
        <v>43393</v>
      </c>
      <c r="F83">
        <f t="shared" si="12"/>
        <v>7</v>
      </c>
      <c r="G83" t="str">
        <f t="shared" si="13"/>
        <v>S</v>
      </c>
      <c r="H83">
        <f t="shared" si="9"/>
        <v>10</v>
      </c>
      <c r="I83">
        <f t="shared" si="14"/>
        <v>20</v>
      </c>
      <c r="J83">
        <f t="shared" si="15"/>
        <v>10</v>
      </c>
      <c r="K83">
        <f t="shared" si="16"/>
        <v>20</v>
      </c>
      <c r="L83" s="122">
        <f>IF('Blank 1116 Hour Log'!$B$45=3,WORKDAY(E83-1,1),WORKDAY(B83-1,1))</f>
        <v>43028</v>
      </c>
      <c r="M83" s="144" t="str">
        <f t="shared" si="17"/>
        <v/>
      </c>
    </row>
    <row r="84" spans="1:13" x14ac:dyDescent="0.2">
      <c r="A84">
        <f>IF('Blank 1116 Hour Log'!$B$45=3,1*(CONCATENATE(TEXT(J84,0),TEXT(K84,"00"))),1*(CONCATENATE(TEXT(H84,0),TEXT(I84,"00"))))</f>
        <v>1021</v>
      </c>
      <c r="B84" s="122">
        <v>43029</v>
      </c>
      <c r="C84">
        <f t="shared" si="10"/>
        <v>7</v>
      </c>
      <c r="D84" t="str">
        <f t="shared" si="11"/>
        <v>S</v>
      </c>
      <c r="E84" s="122">
        <v>43394</v>
      </c>
      <c r="F84">
        <f t="shared" si="12"/>
        <v>1</v>
      </c>
      <c r="G84" t="str">
        <f t="shared" si="13"/>
        <v>S</v>
      </c>
      <c r="H84">
        <f t="shared" si="9"/>
        <v>10</v>
      </c>
      <c r="I84">
        <f t="shared" si="14"/>
        <v>21</v>
      </c>
      <c r="J84">
        <f t="shared" si="15"/>
        <v>10</v>
      </c>
      <c r="K84">
        <f t="shared" si="16"/>
        <v>21</v>
      </c>
      <c r="L84" s="122">
        <f>IF('Blank 1116 Hour Log'!$B$45=3,WORKDAY(E84-1,1),WORKDAY(B84-1,1))</f>
        <v>43031</v>
      </c>
      <c r="M84" s="144" t="str">
        <f t="shared" si="17"/>
        <v/>
      </c>
    </row>
    <row r="85" spans="1:13" x14ac:dyDescent="0.2">
      <c r="A85">
        <f>IF('Blank 1116 Hour Log'!$B$45=3,1*(CONCATENATE(TEXT(J85,0),TEXT(K85,"00"))),1*(CONCATENATE(TEXT(H85,0),TEXT(I85,"00"))))</f>
        <v>1022</v>
      </c>
      <c r="B85" s="122">
        <v>43030</v>
      </c>
      <c r="C85">
        <f t="shared" si="10"/>
        <v>1</v>
      </c>
      <c r="D85" t="str">
        <f t="shared" si="11"/>
        <v>S</v>
      </c>
      <c r="E85" s="122">
        <v>43395</v>
      </c>
      <c r="F85">
        <f t="shared" si="12"/>
        <v>2</v>
      </c>
      <c r="G85" t="str">
        <f t="shared" si="13"/>
        <v>M</v>
      </c>
      <c r="H85">
        <f t="shared" si="9"/>
        <v>10</v>
      </c>
      <c r="I85">
        <f t="shared" si="14"/>
        <v>22</v>
      </c>
      <c r="J85">
        <f t="shared" si="15"/>
        <v>10</v>
      </c>
      <c r="K85">
        <f t="shared" si="16"/>
        <v>22</v>
      </c>
      <c r="L85" s="122">
        <f>IF('Blank 1116 Hour Log'!$B$45=3,WORKDAY(E85-1,1),WORKDAY(B85-1,1))</f>
        <v>43031</v>
      </c>
      <c r="M85" s="144" t="str">
        <f t="shared" si="17"/>
        <v/>
      </c>
    </row>
    <row r="86" spans="1:13" x14ac:dyDescent="0.2">
      <c r="A86">
        <f>IF('Blank 1116 Hour Log'!$B$45=3,1*(CONCATENATE(TEXT(J86,0),TEXT(K86,"00"))),1*(CONCATENATE(TEXT(H86,0),TEXT(I86,"00"))))</f>
        <v>1023</v>
      </c>
      <c r="B86" s="122">
        <v>43031</v>
      </c>
      <c r="C86">
        <f t="shared" si="10"/>
        <v>2</v>
      </c>
      <c r="D86" t="str">
        <f t="shared" si="11"/>
        <v>M</v>
      </c>
      <c r="E86" s="122">
        <v>43396</v>
      </c>
      <c r="F86">
        <f t="shared" si="12"/>
        <v>3</v>
      </c>
      <c r="G86" t="str">
        <f t="shared" si="13"/>
        <v>T</v>
      </c>
      <c r="H86">
        <f t="shared" si="9"/>
        <v>10</v>
      </c>
      <c r="I86">
        <f t="shared" si="14"/>
        <v>23</v>
      </c>
      <c r="J86">
        <f t="shared" si="15"/>
        <v>10</v>
      </c>
      <c r="K86">
        <f t="shared" si="16"/>
        <v>23</v>
      </c>
      <c r="L86" s="122">
        <f>IF('Blank 1116 Hour Log'!$B$45=3,WORKDAY(E86-1,1),WORKDAY(B86-1,1))</f>
        <v>43031</v>
      </c>
      <c r="M86" s="144" t="str">
        <f t="shared" si="17"/>
        <v/>
      </c>
    </row>
    <row r="87" spans="1:13" x14ac:dyDescent="0.2">
      <c r="A87">
        <f>IF('Blank 1116 Hour Log'!$B$45=3,1*(CONCATENATE(TEXT(J87,0),TEXT(K87,"00"))),1*(CONCATENATE(TEXT(H87,0),TEXT(I87,"00"))))</f>
        <v>1024</v>
      </c>
      <c r="B87" s="122">
        <v>43032</v>
      </c>
      <c r="C87">
        <f t="shared" si="10"/>
        <v>3</v>
      </c>
      <c r="D87" t="str">
        <f t="shared" si="11"/>
        <v>T</v>
      </c>
      <c r="E87" s="122">
        <v>43397</v>
      </c>
      <c r="F87">
        <f t="shared" si="12"/>
        <v>4</v>
      </c>
      <c r="G87" t="str">
        <f t="shared" si="13"/>
        <v>W</v>
      </c>
      <c r="H87">
        <f t="shared" si="9"/>
        <v>10</v>
      </c>
      <c r="I87">
        <f t="shared" si="14"/>
        <v>24</v>
      </c>
      <c r="J87">
        <f t="shared" si="15"/>
        <v>10</v>
      </c>
      <c r="K87">
        <f t="shared" si="16"/>
        <v>24</v>
      </c>
      <c r="L87" s="122">
        <f>IF('Blank 1116 Hour Log'!$B$45=3,WORKDAY(E87-1,1),WORKDAY(B87-1,1))</f>
        <v>43032</v>
      </c>
      <c r="M87" s="144" t="str">
        <f t="shared" si="17"/>
        <v/>
      </c>
    </row>
    <row r="88" spans="1:13" x14ac:dyDescent="0.2">
      <c r="A88">
        <f>IF('Blank 1116 Hour Log'!$B$45=3,1*(CONCATENATE(TEXT(J88,0),TEXT(K88,"00"))),1*(CONCATENATE(TEXT(H88,0),TEXT(I88,"00"))))</f>
        <v>1025</v>
      </c>
      <c r="B88" s="122">
        <v>43033</v>
      </c>
      <c r="C88">
        <f t="shared" si="10"/>
        <v>4</v>
      </c>
      <c r="D88" t="str">
        <f t="shared" si="11"/>
        <v>W</v>
      </c>
      <c r="E88" s="122">
        <v>43398</v>
      </c>
      <c r="F88">
        <f t="shared" si="12"/>
        <v>5</v>
      </c>
      <c r="G88" t="str">
        <f t="shared" si="13"/>
        <v>R</v>
      </c>
      <c r="H88">
        <f t="shared" si="9"/>
        <v>10</v>
      </c>
      <c r="I88">
        <f t="shared" si="14"/>
        <v>25</v>
      </c>
      <c r="J88">
        <f t="shared" si="15"/>
        <v>10</v>
      </c>
      <c r="K88">
        <f t="shared" si="16"/>
        <v>25</v>
      </c>
      <c r="L88" s="122">
        <f>IF('Blank 1116 Hour Log'!$B$45=3,WORKDAY(E88-1,1),WORKDAY(B88-1,1))</f>
        <v>43033</v>
      </c>
      <c r="M88" s="144" t="str">
        <f t="shared" si="17"/>
        <v/>
      </c>
    </row>
    <row r="89" spans="1:13" x14ac:dyDescent="0.2">
      <c r="A89">
        <f>IF('Blank 1116 Hour Log'!$B$45=3,1*(CONCATENATE(TEXT(J89,0),TEXT(K89,"00"))),1*(CONCATENATE(TEXT(H89,0),TEXT(I89,"00"))))</f>
        <v>1026</v>
      </c>
      <c r="B89" s="122">
        <v>43034</v>
      </c>
      <c r="C89">
        <f t="shared" si="10"/>
        <v>5</v>
      </c>
      <c r="D89" t="str">
        <f t="shared" si="11"/>
        <v>R</v>
      </c>
      <c r="E89" s="122">
        <v>43399</v>
      </c>
      <c r="F89">
        <f t="shared" si="12"/>
        <v>6</v>
      </c>
      <c r="G89" t="str">
        <f t="shared" si="13"/>
        <v>F</v>
      </c>
      <c r="H89">
        <f t="shared" si="9"/>
        <v>10</v>
      </c>
      <c r="I89">
        <f t="shared" si="14"/>
        <v>26</v>
      </c>
      <c r="J89">
        <f t="shared" si="15"/>
        <v>10</v>
      </c>
      <c r="K89">
        <f t="shared" si="16"/>
        <v>26</v>
      </c>
      <c r="L89" s="122">
        <f>IF('Blank 1116 Hour Log'!$B$45=3,WORKDAY(E89-1,1),WORKDAY(B89-1,1))</f>
        <v>43034</v>
      </c>
      <c r="M89" s="144" t="str">
        <f t="shared" si="17"/>
        <v/>
      </c>
    </row>
    <row r="90" spans="1:13" x14ac:dyDescent="0.2">
      <c r="A90">
        <f>IF('Blank 1116 Hour Log'!$B$45=3,1*(CONCATENATE(TEXT(J90,0),TEXT(K90,"00"))),1*(CONCATENATE(TEXT(H90,0),TEXT(I90,"00"))))</f>
        <v>1027</v>
      </c>
      <c r="B90" s="122">
        <v>43035</v>
      </c>
      <c r="C90">
        <f t="shared" si="10"/>
        <v>6</v>
      </c>
      <c r="D90" t="str">
        <f t="shared" si="11"/>
        <v>F</v>
      </c>
      <c r="E90" s="122">
        <v>43400</v>
      </c>
      <c r="F90">
        <f t="shared" si="12"/>
        <v>7</v>
      </c>
      <c r="G90" t="str">
        <f t="shared" si="13"/>
        <v>S</v>
      </c>
      <c r="H90">
        <f t="shared" si="9"/>
        <v>10</v>
      </c>
      <c r="I90">
        <f t="shared" si="14"/>
        <v>27</v>
      </c>
      <c r="J90">
        <f t="shared" si="15"/>
        <v>10</v>
      </c>
      <c r="K90">
        <f t="shared" si="16"/>
        <v>27</v>
      </c>
      <c r="L90" s="122">
        <f>IF('Blank 1116 Hour Log'!$B$45=3,WORKDAY(E90-1,1),WORKDAY(B90-1,1))</f>
        <v>43035</v>
      </c>
      <c r="M90" s="144" t="str">
        <f t="shared" si="17"/>
        <v/>
      </c>
    </row>
    <row r="91" spans="1:13" x14ac:dyDescent="0.2">
      <c r="A91">
        <f>IF('Blank 1116 Hour Log'!$B$45=3,1*(CONCATENATE(TEXT(J91,0),TEXT(K91,"00"))),1*(CONCATENATE(TEXT(H91,0),TEXT(I91,"00"))))</f>
        <v>1028</v>
      </c>
      <c r="B91" s="122">
        <v>43036</v>
      </c>
      <c r="C91">
        <f t="shared" si="10"/>
        <v>7</v>
      </c>
      <c r="D91" t="str">
        <f t="shared" si="11"/>
        <v>S</v>
      </c>
      <c r="E91" s="122">
        <v>43401</v>
      </c>
      <c r="F91">
        <f t="shared" si="12"/>
        <v>1</v>
      </c>
      <c r="G91" t="str">
        <f t="shared" si="13"/>
        <v>S</v>
      </c>
      <c r="H91">
        <f t="shared" si="9"/>
        <v>10</v>
      </c>
      <c r="I91">
        <f t="shared" si="14"/>
        <v>28</v>
      </c>
      <c r="J91">
        <f t="shared" si="15"/>
        <v>10</v>
      </c>
      <c r="K91">
        <f t="shared" si="16"/>
        <v>28</v>
      </c>
      <c r="L91" s="122">
        <f>IF('Blank 1116 Hour Log'!$B$45=3,WORKDAY(E91-1,1),WORKDAY(B91-1,1))</f>
        <v>43038</v>
      </c>
      <c r="M91" s="144" t="str">
        <f t="shared" si="17"/>
        <v/>
      </c>
    </row>
    <row r="92" spans="1:13" x14ac:dyDescent="0.2">
      <c r="A92">
        <f>IF('Blank 1116 Hour Log'!$B$45=3,1*(CONCATENATE(TEXT(J92,0),TEXT(K92,"00"))),1*(CONCATENATE(TEXT(H92,0),TEXT(I92,"00"))))</f>
        <v>1029</v>
      </c>
      <c r="B92" s="122">
        <v>43037</v>
      </c>
      <c r="C92">
        <f t="shared" si="10"/>
        <v>1</v>
      </c>
      <c r="D92" t="str">
        <f t="shared" si="11"/>
        <v>S</v>
      </c>
      <c r="E92" s="122">
        <v>43402</v>
      </c>
      <c r="F92">
        <f t="shared" si="12"/>
        <v>2</v>
      </c>
      <c r="G92" t="str">
        <f t="shared" si="13"/>
        <v>M</v>
      </c>
      <c r="H92">
        <f t="shared" si="9"/>
        <v>10</v>
      </c>
      <c r="I92">
        <f t="shared" si="14"/>
        <v>29</v>
      </c>
      <c r="J92">
        <f t="shared" si="15"/>
        <v>10</v>
      </c>
      <c r="K92">
        <f t="shared" si="16"/>
        <v>29</v>
      </c>
      <c r="L92" s="122">
        <f>IF('Blank 1116 Hour Log'!$B$45=3,WORKDAY(E92-1,1),WORKDAY(B92-1,1))</f>
        <v>43038</v>
      </c>
      <c r="M92" s="144" t="str">
        <f t="shared" si="17"/>
        <v/>
      </c>
    </row>
    <row r="93" spans="1:13" x14ac:dyDescent="0.2">
      <c r="A93">
        <f>IF('Blank 1116 Hour Log'!$B$45=3,1*(CONCATENATE(TEXT(J93,0),TEXT(K93,"00"))),1*(CONCATENATE(TEXT(H93,0),TEXT(I93,"00"))))</f>
        <v>1030</v>
      </c>
      <c r="B93" s="122">
        <v>43038</v>
      </c>
      <c r="C93">
        <f t="shared" si="10"/>
        <v>2</v>
      </c>
      <c r="D93" t="str">
        <f t="shared" si="11"/>
        <v>M</v>
      </c>
      <c r="E93" s="122">
        <v>43403</v>
      </c>
      <c r="F93">
        <f t="shared" si="12"/>
        <v>3</v>
      </c>
      <c r="G93" t="str">
        <f t="shared" si="13"/>
        <v>T</v>
      </c>
      <c r="H93">
        <f t="shared" si="9"/>
        <v>10</v>
      </c>
      <c r="I93">
        <f t="shared" si="14"/>
        <v>30</v>
      </c>
      <c r="J93">
        <f t="shared" si="15"/>
        <v>10</v>
      </c>
      <c r="K93">
        <f t="shared" si="16"/>
        <v>30</v>
      </c>
      <c r="L93" s="122">
        <f>IF('Blank 1116 Hour Log'!$B$45=3,WORKDAY(E93-1,1),WORKDAY(B93-1,1))</f>
        <v>43038</v>
      </c>
      <c r="M93" s="144" t="str">
        <f t="shared" si="17"/>
        <v/>
      </c>
    </row>
    <row r="94" spans="1:13" x14ac:dyDescent="0.2">
      <c r="A94">
        <f>IF('Blank 1116 Hour Log'!$B$45=3,1*(CONCATENATE(TEXT(J94,0),TEXT(K94,"00"))),1*(CONCATENATE(TEXT(H94,0),TEXT(I94,"00"))))</f>
        <v>1031</v>
      </c>
      <c r="B94" s="122">
        <v>43039</v>
      </c>
      <c r="C94">
        <f t="shared" si="10"/>
        <v>3</v>
      </c>
      <c r="D94" t="str">
        <f t="shared" si="11"/>
        <v>T</v>
      </c>
      <c r="E94" s="122">
        <v>43404</v>
      </c>
      <c r="F94">
        <f t="shared" si="12"/>
        <v>4</v>
      </c>
      <c r="G94" t="str">
        <f t="shared" si="13"/>
        <v>W</v>
      </c>
      <c r="H94">
        <f t="shared" si="9"/>
        <v>10</v>
      </c>
      <c r="I94">
        <f t="shared" si="14"/>
        <v>31</v>
      </c>
      <c r="J94">
        <f t="shared" si="15"/>
        <v>10</v>
      </c>
      <c r="K94">
        <f t="shared" si="16"/>
        <v>31</v>
      </c>
      <c r="L94" s="122">
        <f>IF('Blank 1116 Hour Log'!$B$45=3,WORKDAY(E94-1,1),WORKDAY(B94-1,1))</f>
        <v>43039</v>
      </c>
      <c r="M94" s="144" t="str">
        <f t="shared" si="17"/>
        <v/>
      </c>
    </row>
    <row r="95" spans="1:13" x14ac:dyDescent="0.2">
      <c r="A95">
        <f>IF('Blank 1116 Hour Log'!$B$45=3,1*(CONCATENATE(TEXT(J95,0),TEXT(K95,"00"))),1*(CONCATENATE(TEXT(H95,0),TEXT(I95,"00"))))</f>
        <v>1101</v>
      </c>
      <c r="B95" s="122">
        <v>43040</v>
      </c>
      <c r="C95">
        <f t="shared" si="10"/>
        <v>4</v>
      </c>
      <c r="D95" t="str">
        <f t="shared" si="11"/>
        <v>W</v>
      </c>
      <c r="E95" s="122">
        <v>43405</v>
      </c>
      <c r="F95">
        <f t="shared" si="12"/>
        <v>5</v>
      </c>
      <c r="G95" t="str">
        <f t="shared" si="13"/>
        <v>R</v>
      </c>
      <c r="H95">
        <f t="shared" si="9"/>
        <v>11</v>
      </c>
      <c r="I95">
        <f t="shared" si="14"/>
        <v>1</v>
      </c>
      <c r="J95">
        <f t="shared" si="15"/>
        <v>11</v>
      </c>
      <c r="K95">
        <f t="shared" si="16"/>
        <v>1</v>
      </c>
      <c r="L95" s="122">
        <f>IF('Blank 1116 Hour Log'!$B$45=3,WORKDAY(E95-1,1),WORKDAY(B95-1,1))</f>
        <v>43040</v>
      </c>
      <c r="M95" s="144" t="str">
        <f t="shared" si="17"/>
        <v/>
      </c>
    </row>
    <row r="96" spans="1:13" x14ac:dyDescent="0.2">
      <c r="A96">
        <f>IF('Blank 1116 Hour Log'!$B$45=3,1*(CONCATENATE(TEXT(J96,0),TEXT(K96,"00"))),1*(CONCATENATE(TEXT(H96,0),TEXT(I96,"00"))))</f>
        <v>1102</v>
      </c>
      <c r="B96" s="122">
        <v>43041</v>
      </c>
      <c r="C96">
        <f t="shared" si="10"/>
        <v>5</v>
      </c>
      <c r="D96" t="str">
        <f t="shared" si="11"/>
        <v>R</v>
      </c>
      <c r="E96" s="122">
        <v>43406</v>
      </c>
      <c r="F96">
        <f t="shared" si="12"/>
        <v>6</v>
      </c>
      <c r="G96" t="str">
        <f t="shared" si="13"/>
        <v>F</v>
      </c>
      <c r="H96">
        <f t="shared" si="9"/>
        <v>11</v>
      </c>
      <c r="I96">
        <f t="shared" si="14"/>
        <v>2</v>
      </c>
      <c r="J96">
        <f t="shared" si="15"/>
        <v>11</v>
      </c>
      <c r="K96">
        <f t="shared" si="16"/>
        <v>2</v>
      </c>
      <c r="L96" s="122">
        <f>IF('Blank 1116 Hour Log'!$B$45=3,WORKDAY(E96-1,1),WORKDAY(B96-1,1))</f>
        <v>43041</v>
      </c>
      <c r="M96" s="144" t="str">
        <f t="shared" si="17"/>
        <v/>
      </c>
    </row>
    <row r="97" spans="1:13" x14ac:dyDescent="0.2">
      <c r="A97">
        <f>IF('Blank 1116 Hour Log'!$B$45=3,1*(CONCATENATE(TEXT(J97,0),TEXT(K97,"00"))),1*(CONCATENATE(TEXT(H97,0),TEXT(I97,"00"))))</f>
        <v>1103</v>
      </c>
      <c r="B97" s="122">
        <v>43042</v>
      </c>
      <c r="C97">
        <f t="shared" si="10"/>
        <v>6</v>
      </c>
      <c r="D97" t="str">
        <f t="shared" si="11"/>
        <v>F</v>
      </c>
      <c r="E97" s="122">
        <v>43407</v>
      </c>
      <c r="F97">
        <f t="shared" si="12"/>
        <v>7</v>
      </c>
      <c r="G97" t="str">
        <f t="shared" si="13"/>
        <v>S</v>
      </c>
      <c r="H97">
        <f t="shared" si="9"/>
        <v>11</v>
      </c>
      <c r="I97">
        <f t="shared" si="14"/>
        <v>3</v>
      </c>
      <c r="J97">
        <f t="shared" si="15"/>
        <v>11</v>
      </c>
      <c r="K97">
        <f t="shared" si="16"/>
        <v>3</v>
      </c>
      <c r="L97" s="122">
        <f>IF('Blank 1116 Hour Log'!$B$45=3,WORKDAY(E97-1,1),WORKDAY(B97-1,1))</f>
        <v>43042</v>
      </c>
      <c r="M97" s="144" t="str">
        <f t="shared" si="17"/>
        <v/>
      </c>
    </row>
    <row r="98" spans="1:13" x14ac:dyDescent="0.2">
      <c r="A98">
        <f>IF('Blank 1116 Hour Log'!$B$45=3,1*(CONCATENATE(TEXT(J98,0),TEXT(K98,"00"))),1*(CONCATENATE(TEXT(H98,0),TEXT(I98,"00"))))</f>
        <v>1104</v>
      </c>
      <c r="B98" s="122">
        <v>43043</v>
      </c>
      <c r="C98">
        <f t="shared" si="10"/>
        <v>7</v>
      </c>
      <c r="D98" t="str">
        <f t="shared" si="11"/>
        <v>S</v>
      </c>
      <c r="E98" s="122">
        <v>43408</v>
      </c>
      <c r="F98">
        <f t="shared" si="12"/>
        <v>1</v>
      </c>
      <c r="G98" t="str">
        <f t="shared" si="13"/>
        <v>S</v>
      </c>
      <c r="H98">
        <f t="shared" si="9"/>
        <v>11</v>
      </c>
      <c r="I98">
        <f t="shared" si="14"/>
        <v>4</v>
      </c>
      <c r="J98">
        <f t="shared" si="15"/>
        <v>11</v>
      </c>
      <c r="K98">
        <f t="shared" si="16"/>
        <v>4</v>
      </c>
      <c r="L98" s="122">
        <f>IF('Blank 1116 Hour Log'!$B$45=3,WORKDAY(E98-1,1),WORKDAY(B98-1,1))</f>
        <v>43045</v>
      </c>
      <c r="M98" s="144" t="str">
        <f t="shared" si="17"/>
        <v/>
      </c>
    </row>
    <row r="99" spans="1:13" x14ac:dyDescent="0.2">
      <c r="A99">
        <f>IF('Blank 1116 Hour Log'!$B$45=3,1*(CONCATENATE(TEXT(J99,0),TEXT(K99,"00"))),1*(CONCATENATE(TEXT(H99,0),TEXT(I99,"00"))))</f>
        <v>1105</v>
      </c>
      <c r="B99" s="122">
        <v>43044</v>
      </c>
      <c r="C99">
        <f t="shared" si="10"/>
        <v>1</v>
      </c>
      <c r="D99" t="str">
        <f t="shared" si="11"/>
        <v>S</v>
      </c>
      <c r="E99" s="122">
        <v>43409</v>
      </c>
      <c r="F99">
        <f t="shared" si="12"/>
        <v>2</v>
      </c>
      <c r="G99" t="str">
        <f t="shared" si="13"/>
        <v>M</v>
      </c>
      <c r="H99">
        <f t="shared" si="9"/>
        <v>11</v>
      </c>
      <c r="I99">
        <f t="shared" si="14"/>
        <v>5</v>
      </c>
      <c r="J99">
        <f t="shared" si="15"/>
        <v>11</v>
      </c>
      <c r="K99">
        <f t="shared" si="16"/>
        <v>5</v>
      </c>
      <c r="L99" s="122">
        <f>IF('Blank 1116 Hour Log'!$B$45=3,WORKDAY(E99-1,1),WORKDAY(B99-1,1))</f>
        <v>43045</v>
      </c>
      <c r="M99" s="144" t="str">
        <f t="shared" si="17"/>
        <v/>
      </c>
    </row>
    <row r="100" spans="1:13" x14ac:dyDescent="0.2">
      <c r="A100">
        <f>IF('Blank 1116 Hour Log'!$B$45=3,1*(CONCATENATE(TEXT(J100,0),TEXT(K100,"00"))),1*(CONCATENATE(TEXT(H100,0),TEXT(I100,"00"))))</f>
        <v>1106</v>
      </c>
      <c r="B100" s="122">
        <v>43045</v>
      </c>
      <c r="C100">
        <f t="shared" si="10"/>
        <v>2</v>
      </c>
      <c r="D100" t="str">
        <f t="shared" si="11"/>
        <v>M</v>
      </c>
      <c r="E100" s="122">
        <v>43410</v>
      </c>
      <c r="F100">
        <f t="shared" si="12"/>
        <v>3</v>
      </c>
      <c r="G100" t="str">
        <f t="shared" si="13"/>
        <v>T</v>
      </c>
      <c r="H100">
        <f t="shared" si="9"/>
        <v>11</v>
      </c>
      <c r="I100">
        <f t="shared" si="14"/>
        <v>6</v>
      </c>
      <c r="J100">
        <f t="shared" si="15"/>
        <v>11</v>
      </c>
      <c r="K100">
        <f t="shared" si="16"/>
        <v>6</v>
      </c>
      <c r="L100" s="122">
        <f>IF('Blank 1116 Hour Log'!$B$45=3,WORKDAY(E100-1,1),WORKDAY(B100-1,1))</f>
        <v>43045</v>
      </c>
      <c r="M100" s="144" t="str">
        <f t="shared" si="17"/>
        <v/>
      </c>
    </row>
    <row r="101" spans="1:13" x14ac:dyDescent="0.2">
      <c r="A101">
        <f>IF('Blank 1116 Hour Log'!$B$45=3,1*(CONCATENATE(TEXT(J101,0),TEXT(K101,"00"))),1*(CONCATENATE(TEXT(H101,0),TEXT(I101,"00"))))</f>
        <v>1107</v>
      </c>
      <c r="B101" s="122">
        <v>43046</v>
      </c>
      <c r="C101">
        <f t="shared" si="10"/>
        <v>3</v>
      </c>
      <c r="D101" t="str">
        <f t="shared" si="11"/>
        <v>T</v>
      </c>
      <c r="E101" s="122">
        <v>43411</v>
      </c>
      <c r="F101">
        <f t="shared" si="12"/>
        <v>4</v>
      </c>
      <c r="G101" t="str">
        <f t="shared" si="13"/>
        <v>W</v>
      </c>
      <c r="H101">
        <f t="shared" si="9"/>
        <v>11</v>
      </c>
      <c r="I101">
        <f t="shared" si="14"/>
        <v>7</v>
      </c>
      <c r="J101">
        <f t="shared" si="15"/>
        <v>11</v>
      </c>
      <c r="K101">
        <f t="shared" si="16"/>
        <v>7</v>
      </c>
      <c r="L101" s="122">
        <f>IF('Blank 1116 Hour Log'!$B$45=3,WORKDAY(E101-1,1),WORKDAY(B101-1,1))</f>
        <v>43046</v>
      </c>
      <c r="M101" s="144" t="str">
        <f t="shared" si="17"/>
        <v/>
      </c>
    </row>
    <row r="102" spans="1:13" x14ac:dyDescent="0.2">
      <c r="A102">
        <f>IF('Blank 1116 Hour Log'!$B$45=3,1*(CONCATENATE(TEXT(J102,0),TEXT(K102,"00"))),1*(CONCATENATE(TEXT(H102,0),TEXT(I102,"00"))))</f>
        <v>1108</v>
      </c>
      <c r="B102" s="122">
        <v>43047</v>
      </c>
      <c r="C102">
        <f t="shared" si="10"/>
        <v>4</v>
      </c>
      <c r="D102" t="str">
        <f t="shared" si="11"/>
        <v>W</v>
      </c>
      <c r="E102" s="122">
        <v>43412</v>
      </c>
      <c r="F102">
        <f t="shared" si="12"/>
        <v>5</v>
      </c>
      <c r="G102" t="str">
        <f t="shared" si="13"/>
        <v>R</v>
      </c>
      <c r="H102">
        <f t="shared" si="9"/>
        <v>11</v>
      </c>
      <c r="I102">
        <f t="shared" si="14"/>
        <v>8</v>
      </c>
      <c r="J102">
        <f t="shared" si="15"/>
        <v>11</v>
      </c>
      <c r="K102">
        <f t="shared" si="16"/>
        <v>8</v>
      </c>
      <c r="L102" s="122">
        <f>IF('Blank 1116 Hour Log'!$B$45=3,WORKDAY(E102-1,1),WORKDAY(B102-1,1))</f>
        <v>43047</v>
      </c>
      <c r="M102" s="144" t="str">
        <f t="shared" si="17"/>
        <v/>
      </c>
    </row>
    <row r="103" spans="1:13" x14ac:dyDescent="0.2">
      <c r="A103">
        <f>IF('Blank 1116 Hour Log'!$B$45=3,1*(CONCATENATE(TEXT(J103,0),TEXT(K103,"00"))),1*(CONCATENATE(TEXT(H103,0),TEXT(I103,"00"))))</f>
        <v>1109</v>
      </c>
      <c r="B103" s="122">
        <v>43048</v>
      </c>
      <c r="C103">
        <f t="shared" si="10"/>
        <v>5</v>
      </c>
      <c r="D103" t="str">
        <f t="shared" si="11"/>
        <v>R</v>
      </c>
      <c r="E103" s="122">
        <v>43413</v>
      </c>
      <c r="F103">
        <f t="shared" si="12"/>
        <v>6</v>
      </c>
      <c r="G103" t="str">
        <f t="shared" si="13"/>
        <v>F</v>
      </c>
      <c r="H103">
        <f t="shared" si="9"/>
        <v>11</v>
      </c>
      <c r="I103">
        <f t="shared" si="14"/>
        <v>9</v>
      </c>
      <c r="J103">
        <f t="shared" si="15"/>
        <v>11</v>
      </c>
      <c r="K103">
        <f t="shared" si="16"/>
        <v>9</v>
      </c>
      <c r="L103" s="122">
        <f>IF('Blank 1116 Hour Log'!$B$45=3,WORKDAY(E103-1,1),WORKDAY(B103-1,1))</f>
        <v>43048</v>
      </c>
      <c r="M103" s="144" t="str">
        <f t="shared" si="17"/>
        <v/>
      </c>
    </row>
    <row r="104" spans="1:13" x14ac:dyDescent="0.2">
      <c r="A104">
        <f>IF('Blank 1116 Hour Log'!$B$45=3,1*(CONCATENATE(TEXT(J104,0),TEXT(K104,"00"))),1*(CONCATENATE(TEXT(H104,0),TEXT(I104,"00"))))</f>
        <v>1110</v>
      </c>
      <c r="B104" s="122">
        <v>43049</v>
      </c>
      <c r="C104">
        <f t="shared" si="10"/>
        <v>6</v>
      </c>
      <c r="D104" t="str">
        <f t="shared" si="11"/>
        <v>F</v>
      </c>
      <c r="E104" s="122">
        <v>43414</v>
      </c>
      <c r="F104">
        <f t="shared" si="12"/>
        <v>7</v>
      </c>
      <c r="G104" t="str">
        <f t="shared" si="13"/>
        <v>S</v>
      </c>
      <c r="H104">
        <f t="shared" si="9"/>
        <v>11</v>
      </c>
      <c r="I104">
        <f t="shared" si="14"/>
        <v>10</v>
      </c>
      <c r="J104">
        <f t="shared" si="15"/>
        <v>11</v>
      </c>
      <c r="K104">
        <f t="shared" si="16"/>
        <v>10</v>
      </c>
      <c r="L104" s="122">
        <f>IF('Blank 1116 Hour Log'!$B$45=3,WORKDAY(E104-1,1),WORKDAY(B104-1,1))</f>
        <v>43049</v>
      </c>
      <c r="M104" s="144" t="str">
        <f t="shared" si="17"/>
        <v/>
      </c>
    </row>
    <row r="105" spans="1:13" x14ac:dyDescent="0.2">
      <c r="A105">
        <f>IF('Blank 1116 Hour Log'!$B$45=3,1*(CONCATENATE(TEXT(J105,0),TEXT(K105,"00"))),1*(CONCATENATE(TEXT(H105,0),TEXT(I105,"00"))))</f>
        <v>1111</v>
      </c>
      <c r="B105" s="122">
        <v>43050</v>
      </c>
      <c r="C105">
        <f t="shared" si="10"/>
        <v>7</v>
      </c>
      <c r="D105" t="str">
        <f t="shared" si="11"/>
        <v>S</v>
      </c>
      <c r="E105" s="122">
        <v>43415</v>
      </c>
      <c r="F105">
        <f t="shared" si="12"/>
        <v>1</v>
      </c>
      <c r="G105" t="str">
        <f t="shared" si="13"/>
        <v>S</v>
      </c>
      <c r="H105">
        <f t="shared" si="9"/>
        <v>11</v>
      </c>
      <c r="I105">
        <f t="shared" si="14"/>
        <v>11</v>
      </c>
      <c r="J105">
        <f t="shared" si="15"/>
        <v>11</v>
      </c>
      <c r="K105">
        <f t="shared" si="16"/>
        <v>11</v>
      </c>
      <c r="L105" s="122">
        <f>IF('Blank 1116 Hour Log'!$B$45=3,WORKDAY(E105-1,1),WORKDAY(B105-1,1))</f>
        <v>43052</v>
      </c>
      <c r="M105" s="144" t="str">
        <f t="shared" si="17"/>
        <v/>
      </c>
    </row>
    <row r="106" spans="1:13" x14ac:dyDescent="0.2">
      <c r="A106">
        <f>IF('Blank 1116 Hour Log'!$B$45=3,1*(CONCATENATE(TEXT(J106,0),TEXT(K106,"00"))),1*(CONCATENATE(TEXT(H106,0),TEXT(I106,"00"))))</f>
        <v>1112</v>
      </c>
      <c r="B106" s="122">
        <v>43051</v>
      </c>
      <c r="C106">
        <f t="shared" si="10"/>
        <v>1</v>
      </c>
      <c r="D106" t="str">
        <f t="shared" si="11"/>
        <v>S</v>
      </c>
      <c r="E106" s="122">
        <v>43416</v>
      </c>
      <c r="F106">
        <f t="shared" si="12"/>
        <v>2</v>
      </c>
      <c r="G106" t="str">
        <f t="shared" si="13"/>
        <v>M</v>
      </c>
      <c r="H106">
        <f t="shared" si="9"/>
        <v>11</v>
      </c>
      <c r="I106">
        <f t="shared" si="14"/>
        <v>12</v>
      </c>
      <c r="J106">
        <f t="shared" si="15"/>
        <v>11</v>
      </c>
      <c r="K106">
        <f t="shared" si="16"/>
        <v>12</v>
      </c>
      <c r="L106" s="122">
        <f>IF('Blank 1116 Hour Log'!$B$45=3,WORKDAY(E106-1,1),WORKDAY(B106-1,1))</f>
        <v>43052</v>
      </c>
      <c r="M106" s="144" t="str">
        <f t="shared" si="17"/>
        <v/>
      </c>
    </row>
    <row r="107" spans="1:13" x14ac:dyDescent="0.2">
      <c r="A107">
        <f>IF('Blank 1116 Hour Log'!$B$45=3,1*(CONCATENATE(TEXT(J107,0),TEXT(K107,"00"))),1*(CONCATENATE(TEXT(H107,0),TEXT(I107,"00"))))</f>
        <v>1113</v>
      </c>
      <c r="B107" s="122">
        <v>43052</v>
      </c>
      <c r="C107">
        <f t="shared" si="10"/>
        <v>2</v>
      </c>
      <c r="D107" t="str">
        <f t="shared" si="11"/>
        <v>M</v>
      </c>
      <c r="E107" s="122">
        <v>43417</v>
      </c>
      <c r="F107">
        <f t="shared" si="12"/>
        <v>3</v>
      </c>
      <c r="G107" t="str">
        <f t="shared" si="13"/>
        <v>T</v>
      </c>
      <c r="H107">
        <f t="shared" si="9"/>
        <v>11</v>
      </c>
      <c r="I107">
        <f t="shared" si="14"/>
        <v>13</v>
      </c>
      <c r="J107">
        <f t="shared" si="15"/>
        <v>11</v>
      </c>
      <c r="K107">
        <f t="shared" si="16"/>
        <v>13</v>
      </c>
      <c r="L107" s="122">
        <f>IF('Blank 1116 Hour Log'!$B$45=3,WORKDAY(E107-1,1),WORKDAY(B107-1,1))</f>
        <v>43052</v>
      </c>
      <c r="M107" s="144" t="str">
        <f t="shared" si="17"/>
        <v/>
      </c>
    </row>
    <row r="108" spans="1:13" x14ac:dyDescent="0.2">
      <c r="A108">
        <f>IF('Blank 1116 Hour Log'!$B$45=3,1*(CONCATENATE(TEXT(J108,0),TEXT(K108,"00"))),1*(CONCATENATE(TEXT(H108,0),TEXT(I108,"00"))))</f>
        <v>1114</v>
      </c>
      <c r="B108" s="122">
        <v>43053</v>
      </c>
      <c r="C108">
        <f t="shared" si="10"/>
        <v>3</v>
      </c>
      <c r="D108" t="str">
        <f t="shared" si="11"/>
        <v>T</v>
      </c>
      <c r="E108" s="122">
        <v>43418</v>
      </c>
      <c r="F108">
        <f t="shared" si="12"/>
        <v>4</v>
      </c>
      <c r="G108" t="str">
        <f t="shared" si="13"/>
        <v>W</v>
      </c>
      <c r="H108">
        <f t="shared" si="9"/>
        <v>11</v>
      </c>
      <c r="I108">
        <f t="shared" si="14"/>
        <v>14</v>
      </c>
      <c r="J108">
        <f t="shared" si="15"/>
        <v>11</v>
      </c>
      <c r="K108">
        <f t="shared" si="16"/>
        <v>14</v>
      </c>
      <c r="L108" s="122">
        <f>IF('Blank 1116 Hour Log'!$B$45=3,WORKDAY(E108-1,1),WORKDAY(B108-1,1))</f>
        <v>43053</v>
      </c>
      <c r="M108" s="144" t="str">
        <f t="shared" si="17"/>
        <v/>
      </c>
    </row>
    <row r="109" spans="1:13" x14ac:dyDescent="0.2">
      <c r="A109">
        <f>IF('Blank 1116 Hour Log'!$B$45=3,1*(CONCATENATE(TEXT(J109,0),TEXT(K109,"00"))),1*(CONCATENATE(TEXT(H109,0),TEXT(I109,"00"))))</f>
        <v>1115</v>
      </c>
      <c r="B109" s="122">
        <v>43054</v>
      </c>
      <c r="C109">
        <f t="shared" si="10"/>
        <v>4</v>
      </c>
      <c r="D109" t="str">
        <f t="shared" si="11"/>
        <v>W</v>
      </c>
      <c r="E109" s="122">
        <v>43419</v>
      </c>
      <c r="F109">
        <f t="shared" si="12"/>
        <v>5</v>
      </c>
      <c r="G109" t="str">
        <f t="shared" si="13"/>
        <v>R</v>
      </c>
      <c r="H109">
        <f t="shared" si="9"/>
        <v>11</v>
      </c>
      <c r="I109">
        <f t="shared" si="14"/>
        <v>15</v>
      </c>
      <c r="J109">
        <f t="shared" si="15"/>
        <v>11</v>
      </c>
      <c r="K109">
        <f t="shared" si="16"/>
        <v>15</v>
      </c>
      <c r="L109" s="122">
        <f>IF('Blank 1116 Hour Log'!$B$45=3,WORKDAY(E109-1,1),WORKDAY(B109-1,1))</f>
        <v>43054</v>
      </c>
      <c r="M109" s="144" t="str">
        <f t="shared" si="17"/>
        <v/>
      </c>
    </row>
    <row r="110" spans="1:13" x14ac:dyDescent="0.2">
      <c r="A110">
        <f>IF('Blank 1116 Hour Log'!$B$45=3,1*(CONCATENATE(TEXT(J110,0),TEXT(K110,"00"))),1*(CONCATENATE(TEXT(H110,0),TEXT(I110,"00"))))</f>
        <v>1116</v>
      </c>
      <c r="B110" s="122">
        <v>43055</v>
      </c>
      <c r="C110">
        <f t="shared" si="10"/>
        <v>5</v>
      </c>
      <c r="D110" t="str">
        <f t="shared" si="11"/>
        <v>R</v>
      </c>
      <c r="E110" s="122">
        <v>43420</v>
      </c>
      <c r="F110">
        <f t="shared" si="12"/>
        <v>6</v>
      </c>
      <c r="G110" t="str">
        <f t="shared" si="13"/>
        <v>F</v>
      </c>
      <c r="H110">
        <f t="shared" si="9"/>
        <v>11</v>
      </c>
      <c r="I110">
        <f t="shared" si="14"/>
        <v>16</v>
      </c>
      <c r="J110">
        <f t="shared" si="15"/>
        <v>11</v>
      </c>
      <c r="K110">
        <f t="shared" si="16"/>
        <v>16</v>
      </c>
      <c r="L110" s="122">
        <f>IF('Blank 1116 Hour Log'!$B$45=3,WORKDAY(E110-1,1),WORKDAY(B110-1,1))</f>
        <v>43055</v>
      </c>
      <c r="M110" s="144" t="str">
        <f t="shared" si="17"/>
        <v/>
      </c>
    </row>
    <row r="111" spans="1:13" x14ac:dyDescent="0.2">
      <c r="A111">
        <f>IF('Blank 1116 Hour Log'!$B$45=3,1*(CONCATENATE(TEXT(J111,0),TEXT(K111,"00"))),1*(CONCATENATE(TEXT(H111,0),TEXT(I111,"00"))))</f>
        <v>1117</v>
      </c>
      <c r="B111" s="122">
        <v>43056</v>
      </c>
      <c r="C111">
        <f t="shared" si="10"/>
        <v>6</v>
      </c>
      <c r="D111" t="str">
        <f t="shared" si="11"/>
        <v>F</v>
      </c>
      <c r="E111" s="122">
        <v>43421</v>
      </c>
      <c r="F111">
        <f t="shared" si="12"/>
        <v>7</v>
      </c>
      <c r="G111" t="str">
        <f t="shared" si="13"/>
        <v>S</v>
      </c>
      <c r="H111">
        <f t="shared" si="9"/>
        <v>11</v>
      </c>
      <c r="I111">
        <f t="shared" si="14"/>
        <v>17</v>
      </c>
      <c r="J111">
        <f t="shared" si="15"/>
        <v>11</v>
      </c>
      <c r="K111">
        <f t="shared" si="16"/>
        <v>17</v>
      </c>
      <c r="L111" s="122">
        <f>IF('Blank 1116 Hour Log'!$B$45=3,WORKDAY(E111-1,1),WORKDAY(B111-1,1))</f>
        <v>43056</v>
      </c>
      <c r="M111" s="144" t="str">
        <f t="shared" si="17"/>
        <v/>
      </c>
    </row>
    <row r="112" spans="1:13" x14ac:dyDescent="0.2">
      <c r="A112">
        <f>IF('Blank 1116 Hour Log'!$B$45=3,1*(CONCATENATE(TEXT(J112,0),TEXT(K112,"00"))),1*(CONCATENATE(TEXT(H112,0),TEXT(I112,"00"))))</f>
        <v>1118</v>
      </c>
      <c r="B112" s="122">
        <v>43057</v>
      </c>
      <c r="C112">
        <f t="shared" si="10"/>
        <v>7</v>
      </c>
      <c r="D112" t="str">
        <f t="shared" si="11"/>
        <v>S</v>
      </c>
      <c r="E112" s="122">
        <v>43422</v>
      </c>
      <c r="F112">
        <f t="shared" si="12"/>
        <v>1</v>
      </c>
      <c r="G112" t="str">
        <f t="shared" si="13"/>
        <v>S</v>
      </c>
      <c r="H112">
        <f t="shared" si="9"/>
        <v>11</v>
      </c>
      <c r="I112">
        <f t="shared" si="14"/>
        <v>18</v>
      </c>
      <c r="J112">
        <f t="shared" si="15"/>
        <v>11</v>
      </c>
      <c r="K112">
        <f t="shared" si="16"/>
        <v>18</v>
      </c>
      <c r="L112" s="122">
        <f>IF('Blank 1116 Hour Log'!$B$45=3,WORKDAY(E112-1,1),WORKDAY(B112-1,1))</f>
        <v>43059</v>
      </c>
      <c r="M112" s="144" t="str">
        <f t="shared" si="17"/>
        <v/>
      </c>
    </row>
    <row r="113" spans="1:13" x14ac:dyDescent="0.2">
      <c r="A113">
        <f>IF('Blank 1116 Hour Log'!$B$45=3,1*(CONCATENATE(TEXT(J113,0),TEXT(K113,"00"))),1*(CONCATENATE(TEXT(H113,0),TEXT(I113,"00"))))</f>
        <v>1119</v>
      </c>
      <c r="B113" s="122">
        <v>43058</v>
      </c>
      <c r="C113">
        <f t="shared" si="10"/>
        <v>1</v>
      </c>
      <c r="D113" t="str">
        <f t="shared" si="11"/>
        <v>S</v>
      </c>
      <c r="E113" s="122">
        <v>43423</v>
      </c>
      <c r="F113">
        <f t="shared" si="12"/>
        <v>2</v>
      </c>
      <c r="G113" t="str">
        <f t="shared" si="13"/>
        <v>M</v>
      </c>
      <c r="H113">
        <f t="shared" si="9"/>
        <v>11</v>
      </c>
      <c r="I113">
        <f t="shared" si="14"/>
        <v>19</v>
      </c>
      <c r="J113">
        <f t="shared" si="15"/>
        <v>11</v>
      </c>
      <c r="K113">
        <f t="shared" si="16"/>
        <v>19</v>
      </c>
      <c r="L113" s="122">
        <f>IF('Blank 1116 Hour Log'!$B$45=3,WORKDAY(E113-1,1),WORKDAY(B113-1,1))</f>
        <v>43059</v>
      </c>
      <c r="M113" s="144" t="str">
        <f t="shared" si="17"/>
        <v/>
      </c>
    </row>
    <row r="114" spans="1:13" x14ac:dyDescent="0.2">
      <c r="A114">
        <f>IF('Blank 1116 Hour Log'!$B$45=3,1*(CONCATENATE(TEXT(J114,0),TEXT(K114,"00"))),1*(CONCATENATE(TEXT(H114,0),TEXT(I114,"00"))))</f>
        <v>1120</v>
      </c>
      <c r="B114" s="122">
        <v>43059</v>
      </c>
      <c r="C114">
        <f t="shared" si="10"/>
        <v>2</v>
      </c>
      <c r="D114" t="str">
        <f t="shared" si="11"/>
        <v>M</v>
      </c>
      <c r="E114" s="122">
        <v>43424</v>
      </c>
      <c r="F114">
        <f t="shared" si="12"/>
        <v>3</v>
      </c>
      <c r="G114" t="str">
        <f t="shared" si="13"/>
        <v>T</v>
      </c>
      <c r="H114">
        <f t="shared" si="9"/>
        <v>11</v>
      </c>
      <c r="I114">
        <f t="shared" si="14"/>
        <v>20</v>
      </c>
      <c r="J114">
        <f t="shared" si="15"/>
        <v>11</v>
      </c>
      <c r="K114">
        <f t="shared" si="16"/>
        <v>20</v>
      </c>
      <c r="L114" s="122">
        <f>IF('Blank 1116 Hour Log'!$B$45=3,WORKDAY(E114-1,1),WORKDAY(B114-1,1))</f>
        <v>43059</v>
      </c>
      <c r="M114" s="144" t="str">
        <f t="shared" si="17"/>
        <v/>
      </c>
    </row>
    <row r="115" spans="1:13" x14ac:dyDescent="0.2">
      <c r="A115">
        <f>IF('Blank 1116 Hour Log'!$B$45=3,1*(CONCATENATE(TEXT(J115,0),TEXT(K115,"00"))),1*(CONCATENATE(TEXT(H115,0),TEXT(I115,"00"))))</f>
        <v>1121</v>
      </c>
      <c r="B115" s="122">
        <v>43060</v>
      </c>
      <c r="C115">
        <f t="shared" si="10"/>
        <v>3</v>
      </c>
      <c r="D115" t="str">
        <f t="shared" si="11"/>
        <v>T</v>
      </c>
      <c r="E115" s="122">
        <v>43425</v>
      </c>
      <c r="F115">
        <f t="shared" si="12"/>
        <v>4</v>
      </c>
      <c r="G115" t="str">
        <f t="shared" si="13"/>
        <v>W</v>
      </c>
      <c r="H115">
        <f t="shared" si="9"/>
        <v>11</v>
      </c>
      <c r="I115">
        <f t="shared" si="14"/>
        <v>21</v>
      </c>
      <c r="J115">
        <f t="shared" si="15"/>
        <v>11</v>
      </c>
      <c r="K115">
        <f t="shared" si="16"/>
        <v>21</v>
      </c>
      <c r="L115" s="122">
        <f>IF('Blank 1116 Hour Log'!$B$45=3,WORKDAY(E115-1,1),WORKDAY(B115-1,1))</f>
        <v>43060</v>
      </c>
      <c r="M115" s="144" t="str">
        <f t="shared" si="17"/>
        <v/>
      </c>
    </row>
    <row r="116" spans="1:13" x14ac:dyDescent="0.2">
      <c r="A116">
        <f>IF('Blank 1116 Hour Log'!$B$45=3,1*(CONCATENATE(TEXT(J116,0),TEXT(K116,"00"))),1*(CONCATENATE(TEXT(H116,0),TEXT(I116,"00"))))</f>
        <v>1122</v>
      </c>
      <c r="B116" s="122">
        <v>43061</v>
      </c>
      <c r="C116">
        <f t="shared" si="10"/>
        <v>4</v>
      </c>
      <c r="D116" t="str">
        <f t="shared" si="11"/>
        <v>W</v>
      </c>
      <c r="E116" s="122">
        <v>43426</v>
      </c>
      <c r="F116">
        <f t="shared" si="12"/>
        <v>5</v>
      </c>
      <c r="G116" t="str">
        <f t="shared" si="13"/>
        <v>R</v>
      </c>
      <c r="H116">
        <f t="shared" si="9"/>
        <v>11</v>
      </c>
      <c r="I116">
        <f t="shared" si="14"/>
        <v>22</v>
      </c>
      <c r="J116">
        <f t="shared" si="15"/>
        <v>11</v>
      </c>
      <c r="K116">
        <f t="shared" si="16"/>
        <v>22</v>
      </c>
      <c r="L116" s="122">
        <f>IF('Blank 1116 Hour Log'!$B$45=3,WORKDAY(E116-1,1),WORKDAY(B116-1,1))</f>
        <v>43061</v>
      </c>
      <c r="M116" s="144" t="str">
        <f t="shared" si="17"/>
        <v/>
      </c>
    </row>
    <row r="117" spans="1:13" x14ac:dyDescent="0.2">
      <c r="A117">
        <f>IF('Blank 1116 Hour Log'!$B$45=3,1*(CONCATENATE(TEXT(J117,0),TEXT(K117,"00"))),1*(CONCATENATE(TEXT(H117,0),TEXT(I117,"00"))))</f>
        <v>1123</v>
      </c>
      <c r="B117" s="122">
        <v>43062</v>
      </c>
      <c r="C117">
        <f t="shared" si="10"/>
        <v>5</v>
      </c>
      <c r="D117" t="str">
        <f t="shared" si="11"/>
        <v>R</v>
      </c>
      <c r="E117" s="122">
        <v>43427</v>
      </c>
      <c r="F117">
        <f t="shared" si="12"/>
        <v>6</v>
      </c>
      <c r="G117" t="str">
        <f t="shared" si="13"/>
        <v>F</v>
      </c>
      <c r="H117">
        <f t="shared" si="9"/>
        <v>11</v>
      </c>
      <c r="I117">
        <f t="shared" si="14"/>
        <v>23</v>
      </c>
      <c r="J117">
        <f t="shared" si="15"/>
        <v>11</v>
      </c>
      <c r="K117">
        <f t="shared" si="16"/>
        <v>23</v>
      </c>
      <c r="L117" s="122">
        <f>IF('Blank 1116 Hour Log'!$B$45=3,WORKDAY(E117-1,1),WORKDAY(B117-1,1))</f>
        <v>43062</v>
      </c>
      <c r="M117" s="144" t="str">
        <f t="shared" si="17"/>
        <v/>
      </c>
    </row>
    <row r="118" spans="1:13" x14ac:dyDescent="0.2">
      <c r="A118">
        <f>IF('Blank 1116 Hour Log'!$B$45=3,1*(CONCATENATE(TEXT(J118,0),TEXT(K118,"00"))),1*(CONCATENATE(TEXT(H118,0),TEXT(I118,"00"))))</f>
        <v>1124</v>
      </c>
      <c r="B118" s="122">
        <v>43063</v>
      </c>
      <c r="C118">
        <f t="shared" si="10"/>
        <v>6</v>
      </c>
      <c r="D118" t="str">
        <f t="shared" si="11"/>
        <v>F</v>
      </c>
      <c r="E118" s="122">
        <v>43428</v>
      </c>
      <c r="F118">
        <f t="shared" si="12"/>
        <v>7</v>
      </c>
      <c r="G118" t="str">
        <f t="shared" si="13"/>
        <v>S</v>
      </c>
      <c r="H118">
        <f t="shared" si="9"/>
        <v>11</v>
      </c>
      <c r="I118">
        <f t="shared" si="14"/>
        <v>24</v>
      </c>
      <c r="J118">
        <f t="shared" si="15"/>
        <v>11</v>
      </c>
      <c r="K118">
        <f t="shared" si="16"/>
        <v>24</v>
      </c>
      <c r="L118" s="122">
        <f>IF('Blank 1116 Hour Log'!$B$45=3,WORKDAY(E118-1,1),WORKDAY(B118-1,1))</f>
        <v>43063</v>
      </c>
      <c r="M118" s="144" t="str">
        <f t="shared" si="17"/>
        <v/>
      </c>
    </row>
    <row r="119" spans="1:13" x14ac:dyDescent="0.2">
      <c r="A119">
        <f>IF('Blank 1116 Hour Log'!$B$45=3,1*(CONCATENATE(TEXT(J119,0),TEXT(K119,"00"))),1*(CONCATENATE(TEXT(H119,0),TEXT(I119,"00"))))</f>
        <v>1125</v>
      </c>
      <c r="B119" s="122">
        <v>43064</v>
      </c>
      <c r="C119">
        <f t="shared" si="10"/>
        <v>7</v>
      </c>
      <c r="D119" t="str">
        <f t="shared" si="11"/>
        <v>S</v>
      </c>
      <c r="E119" s="122">
        <v>43429</v>
      </c>
      <c r="F119">
        <f t="shared" si="12"/>
        <v>1</v>
      </c>
      <c r="G119" t="str">
        <f t="shared" si="13"/>
        <v>S</v>
      </c>
      <c r="H119">
        <f t="shared" si="9"/>
        <v>11</v>
      </c>
      <c r="I119">
        <f t="shared" si="14"/>
        <v>25</v>
      </c>
      <c r="J119">
        <f t="shared" si="15"/>
        <v>11</v>
      </c>
      <c r="K119">
        <f t="shared" si="16"/>
        <v>25</v>
      </c>
      <c r="L119" s="122">
        <f>IF('Blank 1116 Hour Log'!$B$45=3,WORKDAY(E119-1,1),WORKDAY(B119-1,1))</f>
        <v>43066</v>
      </c>
      <c r="M119" s="144" t="str">
        <f t="shared" si="17"/>
        <v/>
      </c>
    </row>
    <row r="120" spans="1:13" x14ac:dyDescent="0.2">
      <c r="A120">
        <f>IF('Blank 1116 Hour Log'!$B$45=3,1*(CONCATENATE(TEXT(J120,0),TEXT(K120,"00"))),1*(CONCATENATE(TEXT(H120,0),TEXT(I120,"00"))))</f>
        <v>1126</v>
      </c>
      <c r="B120" s="122">
        <v>43065</v>
      </c>
      <c r="C120">
        <f t="shared" si="10"/>
        <v>1</v>
      </c>
      <c r="D120" t="str">
        <f t="shared" si="11"/>
        <v>S</v>
      </c>
      <c r="E120" s="122">
        <v>43430</v>
      </c>
      <c r="F120">
        <f t="shared" si="12"/>
        <v>2</v>
      </c>
      <c r="G120" t="str">
        <f t="shared" si="13"/>
        <v>M</v>
      </c>
      <c r="H120">
        <f t="shared" si="9"/>
        <v>11</v>
      </c>
      <c r="I120">
        <f t="shared" si="14"/>
        <v>26</v>
      </c>
      <c r="J120">
        <f t="shared" si="15"/>
        <v>11</v>
      </c>
      <c r="K120">
        <f t="shared" si="16"/>
        <v>26</v>
      </c>
      <c r="L120" s="122">
        <f>IF('Blank 1116 Hour Log'!$B$45=3,WORKDAY(E120-1,1),WORKDAY(B120-1,1))</f>
        <v>43066</v>
      </c>
      <c r="M120" s="144" t="str">
        <f t="shared" si="17"/>
        <v/>
      </c>
    </row>
    <row r="121" spans="1:13" x14ac:dyDescent="0.2">
      <c r="A121">
        <f>IF('Blank 1116 Hour Log'!$B$45=3,1*(CONCATENATE(TEXT(J121,0),TEXT(K121,"00"))),1*(CONCATENATE(TEXT(H121,0),TEXT(I121,"00"))))</f>
        <v>1127</v>
      </c>
      <c r="B121" s="122">
        <v>43066</v>
      </c>
      <c r="C121">
        <f t="shared" si="10"/>
        <v>2</v>
      </c>
      <c r="D121" t="str">
        <f t="shared" si="11"/>
        <v>M</v>
      </c>
      <c r="E121" s="122">
        <v>43431</v>
      </c>
      <c r="F121">
        <f t="shared" si="12"/>
        <v>3</v>
      </c>
      <c r="G121" t="str">
        <f t="shared" si="13"/>
        <v>T</v>
      </c>
      <c r="H121">
        <f t="shared" si="9"/>
        <v>11</v>
      </c>
      <c r="I121">
        <f t="shared" si="14"/>
        <v>27</v>
      </c>
      <c r="J121">
        <f t="shared" si="15"/>
        <v>11</v>
      </c>
      <c r="K121">
        <f t="shared" si="16"/>
        <v>27</v>
      </c>
      <c r="L121" s="122">
        <f>IF('Blank 1116 Hour Log'!$B$45=3,WORKDAY(E121-1,1),WORKDAY(B121-1,1))</f>
        <v>43066</v>
      </c>
      <c r="M121" s="144" t="str">
        <f t="shared" si="17"/>
        <v/>
      </c>
    </row>
    <row r="122" spans="1:13" x14ac:dyDescent="0.2">
      <c r="A122">
        <f>IF('Blank 1116 Hour Log'!$B$45=3,1*(CONCATENATE(TEXT(J122,0),TEXT(K122,"00"))),1*(CONCATENATE(TEXT(H122,0),TEXT(I122,"00"))))</f>
        <v>1128</v>
      </c>
      <c r="B122" s="122">
        <v>43067</v>
      </c>
      <c r="C122">
        <f t="shared" si="10"/>
        <v>3</v>
      </c>
      <c r="D122" t="str">
        <f t="shared" si="11"/>
        <v>T</v>
      </c>
      <c r="E122" s="122">
        <v>43432</v>
      </c>
      <c r="F122">
        <f t="shared" si="12"/>
        <v>4</v>
      </c>
      <c r="G122" t="str">
        <f t="shared" si="13"/>
        <v>W</v>
      </c>
      <c r="H122">
        <f t="shared" si="9"/>
        <v>11</v>
      </c>
      <c r="I122">
        <f t="shared" si="14"/>
        <v>28</v>
      </c>
      <c r="J122">
        <f t="shared" si="15"/>
        <v>11</v>
      </c>
      <c r="K122">
        <f t="shared" si="16"/>
        <v>28</v>
      </c>
      <c r="L122" s="122">
        <f>IF('Blank 1116 Hour Log'!$B$45=3,WORKDAY(E122-1,1),WORKDAY(B122-1,1))</f>
        <v>43067</v>
      </c>
      <c r="M122" s="144" t="str">
        <f t="shared" si="17"/>
        <v/>
      </c>
    </row>
    <row r="123" spans="1:13" x14ac:dyDescent="0.2">
      <c r="A123">
        <f>IF('Blank 1116 Hour Log'!$B$45=3,1*(CONCATENATE(TEXT(J123,0),TEXT(K123,"00"))),1*(CONCATENATE(TEXT(H123,0),TEXT(I123,"00"))))</f>
        <v>1129</v>
      </c>
      <c r="B123" s="122">
        <v>43068</v>
      </c>
      <c r="C123">
        <f t="shared" si="10"/>
        <v>4</v>
      </c>
      <c r="D123" t="str">
        <f t="shared" si="11"/>
        <v>W</v>
      </c>
      <c r="E123" s="122">
        <v>43433</v>
      </c>
      <c r="F123">
        <f t="shared" si="12"/>
        <v>5</v>
      </c>
      <c r="G123" t="str">
        <f t="shared" si="13"/>
        <v>R</v>
      </c>
      <c r="H123">
        <f t="shared" si="9"/>
        <v>11</v>
      </c>
      <c r="I123">
        <f t="shared" si="14"/>
        <v>29</v>
      </c>
      <c r="J123">
        <f t="shared" si="15"/>
        <v>11</v>
      </c>
      <c r="K123">
        <f t="shared" si="16"/>
        <v>29</v>
      </c>
      <c r="L123" s="122">
        <f>IF('Blank 1116 Hour Log'!$B$45=3,WORKDAY(E123-1,1),WORKDAY(B123-1,1))</f>
        <v>43068</v>
      </c>
      <c r="M123" s="144" t="str">
        <f t="shared" si="17"/>
        <v/>
      </c>
    </row>
    <row r="124" spans="1:13" x14ac:dyDescent="0.2">
      <c r="A124">
        <f>IF('Blank 1116 Hour Log'!$B$45=3,1*(CONCATENATE(TEXT(J124,0),TEXT(K124,"00"))),1*(CONCATENATE(TEXT(H124,0),TEXT(I124,"00"))))</f>
        <v>1130</v>
      </c>
      <c r="B124" s="122">
        <v>43069</v>
      </c>
      <c r="C124">
        <f t="shared" si="10"/>
        <v>5</v>
      </c>
      <c r="D124" t="str">
        <f t="shared" si="11"/>
        <v>R</v>
      </c>
      <c r="E124" s="122">
        <v>43434</v>
      </c>
      <c r="F124">
        <f t="shared" si="12"/>
        <v>6</v>
      </c>
      <c r="G124" t="str">
        <f t="shared" si="13"/>
        <v>F</v>
      </c>
      <c r="H124">
        <f t="shared" si="9"/>
        <v>11</v>
      </c>
      <c r="I124">
        <f t="shared" si="14"/>
        <v>30</v>
      </c>
      <c r="J124">
        <f t="shared" si="15"/>
        <v>11</v>
      </c>
      <c r="K124">
        <f t="shared" si="16"/>
        <v>30</v>
      </c>
      <c r="L124" s="122">
        <f>IF('Blank 1116 Hour Log'!$B$45=3,WORKDAY(E124-1,1),WORKDAY(B124-1,1))</f>
        <v>43069</v>
      </c>
      <c r="M124" s="144" t="str">
        <f t="shared" si="17"/>
        <v/>
      </c>
    </row>
    <row r="125" spans="1:13" x14ac:dyDescent="0.2">
      <c r="A125">
        <f>IF('Blank 1116 Hour Log'!$B$45=3,1*(CONCATENATE(TEXT(J125,0),TEXT(K125,"00"))),1*(CONCATENATE(TEXT(H125,0),TEXT(I125,"00"))))</f>
        <v>1201</v>
      </c>
      <c r="B125" s="122">
        <v>43070</v>
      </c>
      <c r="C125">
        <f t="shared" si="10"/>
        <v>6</v>
      </c>
      <c r="D125" t="str">
        <f t="shared" si="11"/>
        <v>F</v>
      </c>
      <c r="E125" s="122">
        <v>43435</v>
      </c>
      <c r="F125">
        <f t="shared" si="12"/>
        <v>7</v>
      </c>
      <c r="G125" t="str">
        <f t="shared" si="13"/>
        <v>S</v>
      </c>
      <c r="H125">
        <f t="shared" si="9"/>
        <v>12</v>
      </c>
      <c r="I125">
        <f t="shared" si="14"/>
        <v>1</v>
      </c>
      <c r="J125">
        <f t="shared" si="15"/>
        <v>12</v>
      </c>
      <c r="K125">
        <f t="shared" si="16"/>
        <v>1</v>
      </c>
      <c r="L125" s="122">
        <f>IF('Blank 1116 Hour Log'!$B$45=3,WORKDAY(E125-1,1),WORKDAY(B125-1,1))</f>
        <v>43070</v>
      </c>
      <c r="M125" s="144" t="str">
        <f t="shared" si="17"/>
        <v/>
      </c>
    </row>
    <row r="126" spans="1:13" x14ac:dyDescent="0.2">
      <c r="A126">
        <f>IF('Blank 1116 Hour Log'!$B$45=3,1*(CONCATENATE(TEXT(J126,0),TEXT(K126,"00"))),1*(CONCATENATE(TEXT(H126,0),TEXT(I126,"00"))))</f>
        <v>1202</v>
      </c>
      <c r="B126" s="122">
        <v>43071</v>
      </c>
      <c r="C126">
        <f t="shared" si="10"/>
        <v>7</v>
      </c>
      <c r="D126" t="str">
        <f t="shared" si="11"/>
        <v>S</v>
      </c>
      <c r="E126" s="122">
        <v>43436</v>
      </c>
      <c r="F126">
        <f t="shared" si="12"/>
        <v>1</v>
      </c>
      <c r="G126" t="str">
        <f t="shared" si="13"/>
        <v>S</v>
      </c>
      <c r="H126">
        <f t="shared" si="9"/>
        <v>12</v>
      </c>
      <c r="I126">
        <f t="shared" si="14"/>
        <v>2</v>
      </c>
      <c r="J126">
        <f t="shared" si="15"/>
        <v>12</v>
      </c>
      <c r="K126">
        <f t="shared" si="16"/>
        <v>2</v>
      </c>
      <c r="L126" s="122">
        <f>IF('Blank 1116 Hour Log'!$B$45=3,WORKDAY(E126-1,1),WORKDAY(B126-1,1))</f>
        <v>43073</v>
      </c>
      <c r="M126" s="144" t="str">
        <f t="shared" si="17"/>
        <v/>
      </c>
    </row>
    <row r="127" spans="1:13" x14ac:dyDescent="0.2">
      <c r="A127">
        <f>IF('Blank 1116 Hour Log'!$B$45=3,1*(CONCATENATE(TEXT(J127,0),TEXT(K127,"00"))),1*(CONCATENATE(TEXT(H127,0),TEXT(I127,"00"))))</f>
        <v>1203</v>
      </c>
      <c r="B127" s="122">
        <v>43072</v>
      </c>
      <c r="C127">
        <f t="shared" si="10"/>
        <v>1</v>
      </c>
      <c r="D127" t="str">
        <f t="shared" si="11"/>
        <v>S</v>
      </c>
      <c r="E127" s="122">
        <v>43437</v>
      </c>
      <c r="F127">
        <f t="shared" si="12"/>
        <v>2</v>
      </c>
      <c r="G127" t="str">
        <f t="shared" si="13"/>
        <v>M</v>
      </c>
      <c r="H127">
        <f t="shared" si="9"/>
        <v>12</v>
      </c>
      <c r="I127">
        <f t="shared" si="14"/>
        <v>3</v>
      </c>
      <c r="J127">
        <f t="shared" si="15"/>
        <v>12</v>
      </c>
      <c r="K127">
        <f t="shared" si="16"/>
        <v>3</v>
      </c>
      <c r="L127" s="122">
        <f>IF('Blank 1116 Hour Log'!$B$45=3,WORKDAY(E127-1,1),WORKDAY(B127-1,1))</f>
        <v>43073</v>
      </c>
      <c r="M127" s="144" t="str">
        <f t="shared" si="17"/>
        <v/>
      </c>
    </row>
    <row r="128" spans="1:13" x14ac:dyDescent="0.2">
      <c r="A128">
        <f>IF('Blank 1116 Hour Log'!$B$45=3,1*(CONCATENATE(TEXT(J128,0),TEXT(K128,"00"))),1*(CONCATENATE(TEXT(H128,0),TEXT(I128,"00"))))</f>
        <v>1204</v>
      </c>
      <c r="B128" s="122">
        <v>43073</v>
      </c>
      <c r="C128">
        <f t="shared" si="10"/>
        <v>2</v>
      </c>
      <c r="D128" t="str">
        <f t="shared" si="11"/>
        <v>M</v>
      </c>
      <c r="E128" s="122">
        <v>43438</v>
      </c>
      <c r="F128">
        <f t="shared" si="12"/>
        <v>3</v>
      </c>
      <c r="G128" t="str">
        <f t="shared" si="13"/>
        <v>T</v>
      </c>
      <c r="H128">
        <f t="shared" si="9"/>
        <v>12</v>
      </c>
      <c r="I128">
        <f t="shared" si="14"/>
        <v>4</v>
      </c>
      <c r="J128">
        <f t="shared" si="15"/>
        <v>12</v>
      </c>
      <c r="K128">
        <f t="shared" si="16"/>
        <v>4</v>
      </c>
      <c r="L128" s="122">
        <f>IF('Blank 1116 Hour Log'!$B$45=3,WORKDAY(E128-1,1),WORKDAY(B128-1,1))</f>
        <v>43073</v>
      </c>
      <c r="M128" s="144" t="str">
        <f t="shared" si="17"/>
        <v/>
      </c>
    </row>
    <row r="129" spans="1:13" x14ac:dyDescent="0.2">
      <c r="A129">
        <f>IF('Blank 1116 Hour Log'!$B$45=3,1*(CONCATENATE(TEXT(J129,0),TEXT(K129,"00"))),1*(CONCATENATE(TEXT(H129,0),TEXT(I129,"00"))))</f>
        <v>1205</v>
      </c>
      <c r="B129" s="122">
        <v>43074</v>
      </c>
      <c r="C129">
        <f t="shared" si="10"/>
        <v>3</v>
      </c>
      <c r="D129" t="str">
        <f t="shared" si="11"/>
        <v>T</v>
      </c>
      <c r="E129" s="122">
        <v>43439</v>
      </c>
      <c r="F129">
        <f t="shared" si="12"/>
        <v>4</v>
      </c>
      <c r="G129" t="str">
        <f t="shared" si="13"/>
        <v>W</v>
      </c>
      <c r="H129">
        <f t="shared" si="9"/>
        <v>12</v>
      </c>
      <c r="I129">
        <f t="shared" si="14"/>
        <v>5</v>
      </c>
      <c r="J129">
        <f t="shared" si="15"/>
        <v>12</v>
      </c>
      <c r="K129">
        <f t="shared" si="16"/>
        <v>5</v>
      </c>
      <c r="L129" s="122">
        <f>IF('Blank 1116 Hour Log'!$B$45=3,WORKDAY(E129-1,1),WORKDAY(B129-1,1))</f>
        <v>43074</v>
      </c>
      <c r="M129" s="144" t="str">
        <f t="shared" si="17"/>
        <v/>
      </c>
    </row>
    <row r="130" spans="1:13" x14ac:dyDescent="0.2">
      <c r="A130">
        <f>IF('Blank 1116 Hour Log'!$B$45=3,1*(CONCATENATE(TEXT(J130,0),TEXT(K130,"00"))),1*(CONCATENATE(TEXT(H130,0),TEXT(I130,"00"))))</f>
        <v>1206</v>
      </c>
      <c r="B130" s="122">
        <v>43075</v>
      </c>
      <c r="C130">
        <f t="shared" si="10"/>
        <v>4</v>
      </c>
      <c r="D130" t="str">
        <f t="shared" si="11"/>
        <v>W</v>
      </c>
      <c r="E130" s="122">
        <v>43440</v>
      </c>
      <c r="F130">
        <f t="shared" si="12"/>
        <v>5</v>
      </c>
      <c r="G130" t="str">
        <f t="shared" si="13"/>
        <v>R</v>
      </c>
      <c r="H130">
        <f t="shared" si="9"/>
        <v>12</v>
      </c>
      <c r="I130">
        <f t="shared" si="14"/>
        <v>6</v>
      </c>
      <c r="J130">
        <f t="shared" si="15"/>
        <v>12</v>
      </c>
      <c r="K130">
        <f t="shared" si="16"/>
        <v>6</v>
      </c>
      <c r="L130" s="122">
        <f>IF('Blank 1116 Hour Log'!$B$45=3,WORKDAY(E130-1,1),WORKDAY(B130-1,1))</f>
        <v>43075</v>
      </c>
      <c r="M130" s="144" t="str">
        <f t="shared" si="17"/>
        <v/>
      </c>
    </row>
    <row r="131" spans="1:13" x14ac:dyDescent="0.2">
      <c r="A131">
        <f>IF('Blank 1116 Hour Log'!$B$45=3,1*(CONCATENATE(TEXT(J131,0),TEXT(K131,"00"))),1*(CONCATENATE(TEXT(H131,0),TEXT(I131,"00"))))</f>
        <v>1207</v>
      </c>
      <c r="B131" s="122">
        <v>43076</v>
      </c>
      <c r="C131">
        <f t="shared" si="10"/>
        <v>5</v>
      </c>
      <c r="D131" t="str">
        <f t="shared" si="11"/>
        <v>R</v>
      </c>
      <c r="E131" s="122">
        <v>43441</v>
      </c>
      <c r="F131">
        <f t="shared" si="12"/>
        <v>6</v>
      </c>
      <c r="G131" t="str">
        <f t="shared" si="13"/>
        <v>F</v>
      </c>
      <c r="H131">
        <f t="shared" ref="H131:H194" si="18">MONTH(B131)</f>
        <v>12</v>
      </c>
      <c r="I131">
        <f t="shared" si="14"/>
        <v>7</v>
      </c>
      <c r="J131">
        <f t="shared" si="15"/>
        <v>12</v>
      </c>
      <c r="K131">
        <f t="shared" si="16"/>
        <v>7</v>
      </c>
      <c r="L131" s="122">
        <f>IF('Blank 1116 Hour Log'!$B$45=3,WORKDAY(E131-1,1),WORKDAY(B131-1,1))</f>
        <v>43076</v>
      </c>
      <c r="M131" s="144" t="str">
        <f t="shared" si="17"/>
        <v/>
      </c>
    </row>
    <row r="132" spans="1:13" x14ac:dyDescent="0.2">
      <c r="A132">
        <f>IF('Blank 1116 Hour Log'!$B$45=3,1*(CONCATENATE(TEXT(J132,0),TEXT(K132,"00"))),1*(CONCATENATE(TEXT(H132,0),TEXT(I132,"00"))))</f>
        <v>1208</v>
      </c>
      <c r="B132" s="122">
        <v>43077</v>
      </c>
      <c r="C132">
        <f t="shared" ref="C132:C195" si="19">WEEKDAY(B132)</f>
        <v>6</v>
      </c>
      <c r="D132" t="str">
        <f t="shared" ref="D132:D195" si="20">VLOOKUP(C132,$O$3:$P$9,2,FALSE)</f>
        <v>F</v>
      </c>
      <c r="E132" s="122">
        <v>43442</v>
      </c>
      <c r="F132">
        <f t="shared" ref="F132:F195" si="21">WEEKDAY(E132)</f>
        <v>7</v>
      </c>
      <c r="G132" t="str">
        <f t="shared" ref="G132:G195" si="22">VLOOKUP(F132,$O$3:$P$9,2,FALSE)</f>
        <v>S</v>
      </c>
      <c r="H132">
        <f t="shared" si="18"/>
        <v>12</v>
      </c>
      <c r="I132">
        <f t="shared" ref="I132:I195" si="23">DAY(B132)</f>
        <v>8</v>
      </c>
      <c r="J132">
        <f t="shared" ref="J132:J195" si="24">MONTH(E132)</f>
        <v>12</v>
      </c>
      <c r="K132">
        <f t="shared" ref="K132:K195" si="25">DAY(E132)</f>
        <v>8</v>
      </c>
      <c r="L132" s="122">
        <f>IF('Blank 1116 Hour Log'!$B$45=3,WORKDAY(E132-1,1),WORKDAY(B132-1,1))</f>
        <v>43077</v>
      </c>
      <c r="M132" s="144" t="str">
        <f t="shared" ref="M132:M195" si="26">IF(AND(B132=L132,H132=9,I132=20),B132,IF(AND(B132&lt;&gt;L132,H132=9,I132=20),L132,""))</f>
        <v/>
      </c>
    </row>
    <row r="133" spans="1:13" x14ac:dyDescent="0.2">
      <c r="A133">
        <f>IF('Blank 1116 Hour Log'!$B$45=3,1*(CONCATENATE(TEXT(J133,0),TEXT(K133,"00"))),1*(CONCATENATE(TEXT(H133,0),TEXT(I133,"00"))))</f>
        <v>1209</v>
      </c>
      <c r="B133" s="122">
        <v>43078</v>
      </c>
      <c r="C133">
        <f t="shared" si="19"/>
        <v>7</v>
      </c>
      <c r="D133" t="str">
        <f t="shared" si="20"/>
        <v>S</v>
      </c>
      <c r="E133" s="122">
        <v>43443</v>
      </c>
      <c r="F133">
        <f t="shared" si="21"/>
        <v>1</v>
      </c>
      <c r="G133" t="str">
        <f t="shared" si="22"/>
        <v>S</v>
      </c>
      <c r="H133">
        <f t="shared" si="18"/>
        <v>12</v>
      </c>
      <c r="I133">
        <f t="shared" si="23"/>
        <v>9</v>
      </c>
      <c r="J133">
        <f t="shared" si="24"/>
        <v>12</v>
      </c>
      <c r="K133">
        <f t="shared" si="25"/>
        <v>9</v>
      </c>
      <c r="L133" s="122">
        <f>IF('Blank 1116 Hour Log'!$B$45=3,WORKDAY(E133-1,1),WORKDAY(B133-1,1))</f>
        <v>43080</v>
      </c>
      <c r="M133" s="144" t="str">
        <f t="shared" si="26"/>
        <v/>
      </c>
    </row>
    <row r="134" spans="1:13" x14ac:dyDescent="0.2">
      <c r="A134">
        <f>IF('Blank 1116 Hour Log'!$B$45=3,1*(CONCATENATE(TEXT(J134,0),TEXT(K134,"00"))),1*(CONCATENATE(TEXT(H134,0),TEXT(I134,"00"))))</f>
        <v>1210</v>
      </c>
      <c r="B134" s="122">
        <v>43079</v>
      </c>
      <c r="C134">
        <f t="shared" si="19"/>
        <v>1</v>
      </c>
      <c r="D134" t="str">
        <f t="shared" si="20"/>
        <v>S</v>
      </c>
      <c r="E134" s="122">
        <v>43444</v>
      </c>
      <c r="F134">
        <f t="shared" si="21"/>
        <v>2</v>
      </c>
      <c r="G134" t="str">
        <f t="shared" si="22"/>
        <v>M</v>
      </c>
      <c r="H134">
        <f t="shared" si="18"/>
        <v>12</v>
      </c>
      <c r="I134">
        <f t="shared" si="23"/>
        <v>10</v>
      </c>
      <c r="J134">
        <f t="shared" si="24"/>
        <v>12</v>
      </c>
      <c r="K134">
        <f t="shared" si="25"/>
        <v>10</v>
      </c>
      <c r="L134" s="122">
        <f>IF('Blank 1116 Hour Log'!$B$45=3,WORKDAY(E134-1,1),WORKDAY(B134-1,1))</f>
        <v>43080</v>
      </c>
      <c r="M134" s="144" t="str">
        <f t="shared" si="26"/>
        <v/>
      </c>
    </row>
    <row r="135" spans="1:13" x14ac:dyDescent="0.2">
      <c r="A135">
        <f>IF('Blank 1116 Hour Log'!$B$45=3,1*(CONCATENATE(TEXT(J135,0),TEXT(K135,"00"))),1*(CONCATENATE(TEXT(H135,0),TEXT(I135,"00"))))</f>
        <v>1211</v>
      </c>
      <c r="B135" s="122">
        <v>43080</v>
      </c>
      <c r="C135">
        <f t="shared" si="19"/>
        <v>2</v>
      </c>
      <c r="D135" t="str">
        <f t="shared" si="20"/>
        <v>M</v>
      </c>
      <c r="E135" s="122">
        <v>43445</v>
      </c>
      <c r="F135">
        <f t="shared" si="21"/>
        <v>3</v>
      </c>
      <c r="G135" t="str">
        <f t="shared" si="22"/>
        <v>T</v>
      </c>
      <c r="H135">
        <f t="shared" si="18"/>
        <v>12</v>
      </c>
      <c r="I135">
        <f t="shared" si="23"/>
        <v>11</v>
      </c>
      <c r="J135">
        <f t="shared" si="24"/>
        <v>12</v>
      </c>
      <c r="K135">
        <f t="shared" si="25"/>
        <v>11</v>
      </c>
      <c r="L135" s="122">
        <f>IF('Blank 1116 Hour Log'!$B$45=3,WORKDAY(E135-1,1),WORKDAY(B135-1,1))</f>
        <v>43080</v>
      </c>
      <c r="M135" s="144" t="str">
        <f t="shared" si="26"/>
        <v/>
      </c>
    </row>
    <row r="136" spans="1:13" x14ac:dyDescent="0.2">
      <c r="A136">
        <f>IF('Blank 1116 Hour Log'!$B$45=3,1*(CONCATENATE(TEXT(J136,0),TEXT(K136,"00"))),1*(CONCATENATE(TEXT(H136,0),TEXT(I136,"00"))))</f>
        <v>1212</v>
      </c>
      <c r="B136" s="122">
        <v>43081</v>
      </c>
      <c r="C136">
        <f t="shared" si="19"/>
        <v>3</v>
      </c>
      <c r="D136" t="str">
        <f t="shared" si="20"/>
        <v>T</v>
      </c>
      <c r="E136" s="122">
        <v>43446</v>
      </c>
      <c r="F136">
        <f t="shared" si="21"/>
        <v>4</v>
      </c>
      <c r="G136" t="str">
        <f t="shared" si="22"/>
        <v>W</v>
      </c>
      <c r="H136">
        <f t="shared" si="18"/>
        <v>12</v>
      </c>
      <c r="I136">
        <f t="shared" si="23"/>
        <v>12</v>
      </c>
      <c r="J136">
        <f t="shared" si="24"/>
        <v>12</v>
      </c>
      <c r="K136">
        <f t="shared" si="25"/>
        <v>12</v>
      </c>
      <c r="L136" s="122">
        <f>IF('Blank 1116 Hour Log'!$B$45=3,WORKDAY(E136-1,1),WORKDAY(B136-1,1))</f>
        <v>43081</v>
      </c>
      <c r="M136" s="144" t="str">
        <f t="shared" si="26"/>
        <v/>
      </c>
    </row>
    <row r="137" spans="1:13" x14ac:dyDescent="0.2">
      <c r="A137">
        <f>IF('Blank 1116 Hour Log'!$B$45=3,1*(CONCATENATE(TEXT(J137,0),TEXT(K137,"00"))),1*(CONCATENATE(TEXT(H137,0),TEXT(I137,"00"))))</f>
        <v>1213</v>
      </c>
      <c r="B137" s="122">
        <v>43082</v>
      </c>
      <c r="C137">
        <f t="shared" si="19"/>
        <v>4</v>
      </c>
      <c r="D137" t="str">
        <f t="shared" si="20"/>
        <v>W</v>
      </c>
      <c r="E137" s="122">
        <v>43447</v>
      </c>
      <c r="F137">
        <f t="shared" si="21"/>
        <v>5</v>
      </c>
      <c r="G137" t="str">
        <f t="shared" si="22"/>
        <v>R</v>
      </c>
      <c r="H137">
        <f t="shared" si="18"/>
        <v>12</v>
      </c>
      <c r="I137">
        <f t="shared" si="23"/>
        <v>13</v>
      </c>
      <c r="J137">
        <f t="shared" si="24"/>
        <v>12</v>
      </c>
      <c r="K137">
        <f t="shared" si="25"/>
        <v>13</v>
      </c>
      <c r="L137" s="122">
        <f>IF('Blank 1116 Hour Log'!$B$45=3,WORKDAY(E137-1,1),WORKDAY(B137-1,1))</f>
        <v>43082</v>
      </c>
      <c r="M137" s="144" t="str">
        <f t="shared" si="26"/>
        <v/>
      </c>
    </row>
    <row r="138" spans="1:13" x14ac:dyDescent="0.2">
      <c r="A138">
        <f>IF('Blank 1116 Hour Log'!$B$45=3,1*(CONCATENATE(TEXT(J138,0),TEXT(K138,"00"))),1*(CONCATENATE(TEXT(H138,0),TEXT(I138,"00"))))</f>
        <v>1214</v>
      </c>
      <c r="B138" s="122">
        <v>43083</v>
      </c>
      <c r="C138">
        <f t="shared" si="19"/>
        <v>5</v>
      </c>
      <c r="D138" t="str">
        <f t="shared" si="20"/>
        <v>R</v>
      </c>
      <c r="E138" s="122">
        <v>43448</v>
      </c>
      <c r="F138">
        <f t="shared" si="21"/>
        <v>6</v>
      </c>
      <c r="G138" t="str">
        <f t="shared" si="22"/>
        <v>F</v>
      </c>
      <c r="H138">
        <f t="shared" si="18"/>
        <v>12</v>
      </c>
      <c r="I138">
        <f t="shared" si="23"/>
        <v>14</v>
      </c>
      <c r="J138">
        <f t="shared" si="24"/>
        <v>12</v>
      </c>
      <c r="K138">
        <f t="shared" si="25"/>
        <v>14</v>
      </c>
      <c r="L138" s="122">
        <f>IF('Blank 1116 Hour Log'!$B$45=3,WORKDAY(E138-1,1),WORKDAY(B138-1,1))</f>
        <v>43083</v>
      </c>
      <c r="M138" s="144" t="str">
        <f t="shared" si="26"/>
        <v/>
      </c>
    </row>
    <row r="139" spans="1:13" x14ac:dyDescent="0.2">
      <c r="A139">
        <f>IF('Blank 1116 Hour Log'!$B$45=3,1*(CONCATENATE(TEXT(J139,0),TEXT(K139,"00"))),1*(CONCATENATE(TEXT(H139,0),TEXT(I139,"00"))))</f>
        <v>1215</v>
      </c>
      <c r="B139" s="122">
        <v>43084</v>
      </c>
      <c r="C139">
        <f t="shared" si="19"/>
        <v>6</v>
      </c>
      <c r="D139" t="str">
        <f t="shared" si="20"/>
        <v>F</v>
      </c>
      <c r="E139" s="122">
        <v>43449</v>
      </c>
      <c r="F139">
        <f t="shared" si="21"/>
        <v>7</v>
      </c>
      <c r="G139" t="str">
        <f t="shared" si="22"/>
        <v>S</v>
      </c>
      <c r="H139">
        <f t="shared" si="18"/>
        <v>12</v>
      </c>
      <c r="I139">
        <f t="shared" si="23"/>
        <v>15</v>
      </c>
      <c r="J139">
        <f t="shared" si="24"/>
        <v>12</v>
      </c>
      <c r="K139">
        <f t="shared" si="25"/>
        <v>15</v>
      </c>
      <c r="L139" s="122">
        <f>IF('Blank 1116 Hour Log'!$B$45=3,WORKDAY(E139-1,1),WORKDAY(B139-1,1))</f>
        <v>43084</v>
      </c>
      <c r="M139" s="144" t="str">
        <f t="shared" si="26"/>
        <v/>
      </c>
    </row>
    <row r="140" spans="1:13" x14ac:dyDescent="0.2">
      <c r="A140">
        <f>IF('Blank 1116 Hour Log'!$B$45=3,1*(CONCATENATE(TEXT(J140,0),TEXT(K140,"00"))),1*(CONCATENATE(TEXT(H140,0),TEXT(I140,"00"))))</f>
        <v>1216</v>
      </c>
      <c r="B140" s="122">
        <v>43085</v>
      </c>
      <c r="C140">
        <f t="shared" si="19"/>
        <v>7</v>
      </c>
      <c r="D140" t="str">
        <f t="shared" si="20"/>
        <v>S</v>
      </c>
      <c r="E140" s="122">
        <v>43450</v>
      </c>
      <c r="F140">
        <f t="shared" si="21"/>
        <v>1</v>
      </c>
      <c r="G140" t="str">
        <f t="shared" si="22"/>
        <v>S</v>
      </c>
      <c r="H140">
        <f t="shared" si="18"/>
        <v>12</v>
      </c>
      <c r="I140">
        <f t="shared" si="23"/>
        <v>16</v>
      </c>
      <c r="J140">
        <f t="shared" si="24"/>
        <v>12</v>
      </c>
      <c r="K140">
        <f t="shared" si="25"/>
        <v>16</v>
      </c>
      <c r="L140" s="122">
        <f>IF('Blank 1116 Hour Log'!$B$45=3,WORKDAY(E140-1,1),WORKDAY(B140-1,1))</f>
        <v>43087</v>
      </c>
      <c r="M140" s="144" t="str">
        <f t="shared" si="26"/>
        <v/>
      </c>
    </row>
    <row r="141" spans="1:13" x14ac:dyDescent="0.2">
      <c r="A141">
        <f>IF('Blank 1116 Hour Log'!$B$45=3,1*(CONCATENATE(TEXT(J141,0),TEXT(K141,"00"))),1*(CONCATENATE(TEXT(H141,0),TEXT(I141,"00"))))</f>
        <v>1217</v>
      </c>
      <c r="B141" s="122">
        <v>43086</v>
      </c>
      <c r="C141">
        <f t="shared" si="19"/>
        <v>1</v>
      </c>
      <c r="D141" t="str">
        <f t="shared" si="20"/>
        <v>S</v>
      </c>
      <c r="E141" s="122">
        <v>43451</v>
      </c>
      <c r="F141">
        <f t="shared" si="21"/>
        <v>2</v>
      </c>
      <c r="G141" t="str">
        <f t="shared" si="22"/>
        <v>M</v>
      </c>
      <c r="H141">
        <f t="shared" si="18"/>
        <v>12</v>
      </c>
      <c r="I141">
        <f t="shared" si="23"/>
        <v>17</v>
      </c>
      <c r="J141">
        <f t="shared" si="24"/>
        <v>12</v>
      </c>
      <c r="K141">
        <f t="shared" si="25"/>
        <v>17</v>
      </c>
      <c r="L141" s="122">
        <f>IF('Blank 1116 Hour Log'!$B$45=3,WORKDAY(E141-1,1),WORKDAY(B141-1,1))</f>
        <v>43087</v>
      </c>
      <c r="M141" s="144" t="str">
        <f t="shared" si="26"/>
        <v/>
      </c>
    </row>
    <row r="142" spans="1:13" x14ac:dyDescent="0.2">
      <c r="A142">
        <f>IF('Blank 1116 Hour Log'!$B$45=3,1*(CONCATENATE(TEXT(J142,0),TEXT(K142,"00"))),1*(CONCATENATE(TEXT(H142,0),TEXT(I142,"00"))))</f>
        <v>1218</v>
      </c>
      <c r="B142" s="122">
        <v>43087</v>
      </c>
      <c r="C142">
        <f t="shared" si="19"/>
        <v>2</v>
      </c>
      <c r="D142" t="str">
        <f t="shared" si="20"/>
        <v>M</v>
      </c>
      <c r="E142" s="122">
        <v>43452</v>
      </c>
      <c r="F142">
        <f t="shared" si="21"/>
        <v>3</v>
      </c>
      <c r="G142" t="str">
        <f t="shared" si="22"/>
        <v>T</v>
      </c>
      <c r="H142">
        <f t="shared" si="18"/>
        <v>12</v>
      </c>
      <c r="I142">
        <f t="shared" si="23"/>
        <v>18</v>
      </c>
      <c r="J142">
        <f t="shared" si="24"/>
        <v>12</v>
      </c>
      <c r="K142">
        <f t="shared" si="25"/>
        <v>18</v>
      </c>
      <c r="L142" s="122">
        <f>IF('Blank 1116 Hour Log'!$B$45=3,WORKDAY(E142-1,1),WORKDAY(B142-1,1))</f>
        <v>43087</v>
      </c>
      <c r="M142" s="144" t="str">
        <f t="shared" si="26"/>
        <v/>
      </c>
    </row>
    <row r="143" spans="1:13" x14ac:dyDescent="0.2">
      <c r="A143">
        <f>IF('Blank 1116 Hour Log'!$B$45=3,1*(CONCATENATE(TEXT(J143,0),TEXT(K143,"00"))),1*(CONCATENATE(TEXT(H143,0),TEXT(I143,"00"))))</f>
        <v>1219</v>
      </c>
      <c r="B143" s="122">
        <v>43088</v>
      </c>
      <c r="C143">
        <f t="shared" si="19"/>
        <v>3</v>
      </c>
      <c r="D143" t="str">
        <f t="shared" si="20"/>
        <v>T</v>
      </c>
      <c r="E143" s="122">
        <v>43453</v>
      </c>
      <c r="F143">
        <f t="shared" si="21"/>
        <v>4</v>
      </c>
      <c r="G143" t="str">
        <f t="shared" si="22"/>
        <v>W</v>
      </c>
      <c r="H143">
        <f t="shared" si="18"/>
        <v>12</v>
      </c>
      <c r="I143">
        <f t="shared" si="23"/>
        <v>19</v>
      </c>
      <c r="J143">
        <f t="shared" si="24"/>
        <v>12</v>
      </c>
      <c r="K143">
        <f t="shared" si="25"/>
        <v>19</v>
      </c>
      <c r="L143" s="122">
        <f>IF('Blank 1116 Hour Log'!$B$45=3,WORKDAY(E143-1,1),WORKDAY(B143-1,1))</f>
        <v>43088</v>
      </c>
      <c r="M143" s="144" t="str">
        <f t="shared" si="26"/>
        <v/>
      </c>
    </row>
    <row r="144" spans="1:13" x14ac:dyDescent="0.2">
      <c r="A144">
        <f>IF('Blank 1116 Hour Log'!$B$45=3,1*(CONCATENATE(TEXT(J144,0),TEXT(K144,"00"))),1*(CONCATENATE(TEXT(H144,0),TEXT(I144,"00"))))</f>
        <v>1220</v>
      </c>
      <c r="B144" s="122">
        <v>43089</v>
      </c>
      <c r="C144">
        <f t="shared" si="19"/>
        <v>4</v>
      </c>
      <c r="D144" t="str">
        <f t="shared" si="20"/>
        <v>W</v>
      </c>
      <c r="E144" s="122">
        <v>43454</v>
      </c>
      <c r="F144">
        <f t="shared" si="21"/>
        <v>5</v>
      </c>
      <c r="G144" t="str">
        <f t="shared" si="22"/>
        <v>R</v>
      </c>
      <c r="H144">
        <f t="shared" si="18"/>
        <v>12</v>
      </c>
      <c r="I144">
        <f t="shared" si="23"/>
        <v>20</v>
      </c>
      <c r="J144">
        <f t="shared" si="24"/>
        <v>12</v>
      </c>
      <c r="K144">
        <f t="shared" si="25"/>
        <v>20</v>
      </c>
      <c r="L144" s="122">
        <f>IF('Blank 1116 Hour Log'!$B$45=3,WORKDAY(E144-1,1),WORKDAY(B144-1,1))</f>
        <v>43089</v>
      </c>
      <c r="M144" s="144" t="str">
        <f t="shared" si="26"/>
        <v/>
      </c>
    </row>
    <row r="145" spans="1:13" x14ac:dyDescent="0.2">
      <c r="A145">
        <f>IF('Blank 1116 Hour Log'!$B$45=3,1*(CONCATENATE(TEXT(J145,0),TEXT(K145,"00"))),1*(CONCATENATE(TEXT(H145,0),TEXT(I145,"00"))))</f>
        <v>1221</v>
      </c>
      <c r="B145" s="122">
        <v>43090</v>
      </c>
      <c r="C145">
        <f t="shared" si="19"/>
        <v>5</v>
      </c>
      <c r="D145" t="str">
        <f t="shared" si="20"/>
        <v>R</v>
      </c>
      <c r="E145" s="122">
        <v>43455</v>
      </c>
      <c r="F145">
        <f t="shared" si="21"/>
        <v>6</v>
      </c>
      <c r="G145" t="str">
        <f t="shared" si="22"/>
        <v>F</v>
      </c>
      <c r="H145">
        <f t="shared" si="18"/>
        <v>12</v>
      </c>
      <c r="I145">
        <f t="shared" si="23"/>
        <v>21</v>
      </c>
      <c r="J145">
        <f t="shared" si="24"/>
        <v>12</v>
      </c>
      <c r="K145">
        <f t="shared" si="25"/>
        <v>21</v>
      </c>
      <c r="L145" s="122">
        <f>IF('Blank 1116 Hour Log'!$B$45=3,WORKDAY(E145-1,1),WORKDAY(B145-1,1))</f>
        <v>43090</v>
      </c>
      <c r="M145" s="144" t="str">
        <f t="shared" si="26"/>
        <v/>
      </c>
    </row>
    <row r="146" spans="1:13" x14ac:dyDescent="0.2">
      <c r="A146">
        <f>IF('Blank 1116 Hour Log'!$B$45=3,1*(CONCATENATE(TEXT(J146,0),TEXT(K146,"00"))),1*(CONCATENATE(TEXT(H146,0),TEXT(I146,"00"))))</f>
        <v>1222</v>
      </c>
      <c r="B146" s="122">
        <v>43091</v>
      </c>
      <c r="C146">
        <f t="shared" si="19"/>
        <v>6</v>
      </c>
      <c r="D146" t="str">
        <f t="shared" si="20"/>
        <v>F</v>
      </c>
      <c r="E146" s="122">
        <v>43456</v>
      </c>
      <c r="F146">
        <f t="shared" si="21"/>
        <v>7</v>
      </c>
      <c r="G146" t="str">
        <f t="shared" si="22"/>
        <v>S</v>
      </c>
      <c r="H146">
        <f t="shared" si="18"/>
        <v>12</v>
      </c>
      <c r="I146">
        <f t="shared" si="23"/>
        <v>22</v>
      </c>
      <c r="J146">
        <f t="shared" si="24"/>
        <v>12</v>
      </c>
      <c r="K146">
        <f t="shared" si="25"/>
        <v>22</v>
      </c>
      <c r="L146" s="122">
        <f>IF('Blank 1116 Hour Log'!$B$45=3,WORKDAY(E146-1,1),WORKDAY(B146-1,1))</f>
        <v>43091</v>
      </c>
      <c r="M146" s="144" t="str">
        <f t="shared" si="26"/>
        <v/>
      </c>
    </row>
    <row r="147" spans="1:13" x14ac:dyDescent="0.2">
      <c r="A147">
        <f>IF('Blank 1116 Hour Log'!$B$45=3,1*(CONCATENATE(TEXT(J147,0),TEXT(K147,"00"))),1*(CONCATENATE(TEXT(H147,0),TEXT(I147,"00"))))</f>
        <v>1223</v>
      </c>
      <c r="B147" s="122">
        <v>43092</v>
      </c>
      <c r="C147">
        <f t="shared" si="19"/>
        <v>7</v>
      </c>
      <c r="D147" t="str">
        <f t="shared" si="20"/>
        <v>S</v>
      </c>
      <c r="E147" s="122">
        <v>43457</v>
      </c>
      <c r="F147">
        <f t="shared" si="21"/>
        <v>1</v>
      </c>
      <c r="G147" t="str">
        <f t="shared" si="22"/>
        <v>S</v>
      </c>
      <c r="H147">
        <f t="shared" si="18"/>
        <v>12</v>
      </c>
      <c r="I147">
        <f t="shared" si="23"/>
        <v>23</v>
      </c>
      <c r="J147">
        <f t="shared" si="24"/>
        <v>12</v>
      </c>
      <c r="K147">
        <f t="shared" si="25"/>
        <v>23</v>
      </c>
      <c r="L147" s="122">
        <f>IF('Blank 1116 Hour Log'!$B$45=3,WORKDAY(E147-1,1),WORKDAY(B147-1,1))</f>
        <v>43094</v>
      </c>
      <c r="M147" s="144" t="str">
        <f t="shared" si="26"/>
        <v/>
      </c>
    </row>
    <row r="148" spans="1:13" x14ac:dyDescent="0.2">
      <c r="A148">
        <f>IF('Blank 1116 Hour Log'!$B$45=3,1*(CONCATENATE(TEXT(J148,0),TEXT(K148,"00"))),1*(CONCATENATE(TEXT(H148,0),TEXT(I148,"00"))))</f>
        <v>1224</v>
      </c>
      <c r="B148" s="122">
        <v>43093</v>
      </c>
      <c r="C148">
        <f t="shared" si="19"/>
        <v>1</v>
      </c>
      <c r="D148" t="str">
        <f t="shared" si="20"/>
        <v>S</v>
      </c>
      <c r="E148" s="122">
        <v>43458</v>
      </c>
      <c r="F148">
        <f t="shared" si="21"/>
        <v>2</v>
      </c>
      <c r="G148" t="str">
        <f t="shared" si="22"/>
        <v>M</v>
      </c>
      <c r="H148">
        <f t="shared" si="18"/>
        <v>12</v>
      </c>
      <c r="I148">
        <f t="shared" si="23"/>
        <v>24</v>
      </c>
      <c r="J148">
        <f t="shared" si="24"/>
        <v>12</v>
      </c>
      <c r="K148">
        <f t="shared" si="25"/>
        <v>24</v>
      </c>
      <c r="L148" s="122">
        <f>IF('Blank 1116 Hour Log'!$B$45=3,WORKDAY(E148-1,1),WORKDAY(B148-1,1))</f>
        <v>43094</v>
      </c>
      <c r="M148" s="144" t="str">
        <f t="shared" si="26"/>
        <v/>
      </c>
    </row>
    <row r="149" spans="1:13" x14ac:dyDescent="0.2">
      <c r="A149">
        <f>IF('Blank 1116 Hour Log'!$B$45=3,1*(CONCATENATE(TEXT(J149,0),TEXT(K149,"00"))),1*(CONCATENATE(TEXT(H149,0),TEXT(I149,"00"))))</f>
        <v>1225</v>
      </c>
      <c r="B149" s="122">
        <v>43094</v>
      </c>
      <c r="C149">
        <f t="shared" si="19"/>
        <v>2</v>
      </c>
      <c r="D149" t="str">
        <f t="shared" si="20"/>
        <v>M</v>
      </c>
      <c r="E149" s="122">
        <v>43459</v>
      </c>
      <c r="F149">
        <f t="shared" si="21"/>
        <v>3</v>
      </c>
      <c r="G149" t="str">
        <f t="shared" si="22"/>
        <v>T</v>
      </c>
      <c r="H149">
        <f t="shared" si="18"/>
        <v>12</v>
      </c>
      <c r="I149">
        <f t="shared" si="23"/>
        <v>25</v>
      </c>
      <c r="J149">
        <f t="shared" si="24"/>
        <v>12</v>
      </c>
      <c r="K149">
        <f t="shared" si="25"/>
        <v>25</v>
      </c>
      <c r="L149" s="122">
        <f>IF('Blank 1116 Hour Log'!$B$45=3,WORKDAY(E149-1,1),WORKDAY(B149-1,1))</f>
        <v>43094</v>
      </c>
      <c r="M149" s="144" t="str">
        <f t="shared" si="26"/>
        <v/>
      </c>
    </row>
    <row r="150" spans="1:13" x14ac:dyDescent="0.2">
      <c r="A150">
        <f>IF('Blank 1116 Hour Log'!$B$45=3,1*(CONCATENATE(TEXT(J150,0),TEXT(K150,"00"))),1*(CONCATENATE(TEXT(H150,0),TEXT(I150,"00"))))</f>
        <v>1226</v>
      </c>
      <c r="B150" s="122">
        <v>43095</v>
      </c>
      <c r="C150">
        <f t="shared" si="19"/>
        <v>3</v>
      </c>
      <c r="D150" t="str">
        <f t="shared" si="20"/>
        <v>T</v>
      </c>
      <c r="E150" s="122">
        <v>43460</v>
      </c>
      <c r="F150">
        <f t="shared" si="21"/>
        <v>4</v>
      </c>
      <c r="G150" t="str">
        <f t="shared" si="22"/>
        <v>W</v>
      </c>
      <c r="H150">
        <f t="shared" si="18"/>
        <v>12</v>
      </c>
      <c r="I150">
        <f t="shared" si="23"/>
        <v>26</v>
      </c>
      <c r="J150">
        <f t="shared" si="24"/>
        <v>12</v>
      </c>
      <c r="K150">
        <f t="shared" si="25"/>
        <v>26</v>
      </c>
      <c r="L150" s="122">
        <f>IF('Blank 1116 Hour Log'!$B$45=3,WORKDAY(E150-1,1),WORKDAY(B150-1,1))</f>
        <v>43095</v>
      </c>
      <c r="M150" s="144" t="str">
        <f t="shared" si="26"/>
        <v/>
      </c>
    </row>
    <row r="151" spans="1:13" x14ac:dyDescent="0.2">
      <c r="A151">
        <f>IF('Blank 1116 Hour Log'!$B$45=3,1*(CONCATENATE(TEXT(J151,0),TEXT(K151,"00"))),1*(CONCATENATE(TEXT(H151,0),TEXT(I151,"00"))))</f>
        <v>1227</v>
      </c>
      <c r="B151" s="122">
        <v>43096</v>
      </c>
      <c r="C151">
        <f t="shared" si="19"/>
        <v>4</v>
      </c>
      <c r="D151" t="str">
        <f t="shared" si="20"/>
        <v>W</v>
      </c>
      <c r="E151" s="122">
        <v>43461</v>
      </c>
      <c r="F151">
        <f t="shared" si="21"/>
        <v>5</v>
      </c>
      <c r="G151" t="str">
        <f t="shared" si="22"/>
        <v>R</v>
      </c>
      <c r="H151">
        <f t="shared" si="18"/>
        <v>12</v>
      </c>
      <c r="I151">
        <f t="shared" si="23"/>
        <v>27</v>
      </c>
      <c r="J151">
        <f t="shared" si="24"/>
        <v>12</v>
      </c>
      <c r="K151">
        <f t="shared" si="25"/>
        <v>27</v>
      </c>
      <c r="L151" s="122">
        <f>IF('Blank 1116 Hour Log'!$B$45=3,WORKDAY(E151-1,1),WORKDAY(B151-1,1))</f>
        <v>43096</v>
      </c>
      <c r="M151" s="144" t="str">
        <f t="shared" si="26"/>
        <v/>
      </c>
    </row>
    <row r="152" spans="1:13" x14ac:dyDescent="0.2">
      <c r="A152">
        <f>IF('Blank 1116 Hour Log'!$B$45=3,1*(CONCATENATE(TEXT(J152,0),TEXT(K152,"00"))),1*(CONCATENATE(TEXT(H152,0),TEXT(I152,"00"))))</f>
        <v>1228</v>
      </c>
      <c r="B152" s="122">
        <v>43097</v>
      </c>
      <c r="C152">
        <f t="shared" si="19"/>
        <v>5</v>
      </c>
      <c r="D152" t="str">
        <f t="shared" si="20"/>
        <v>R</v>
      </c>
      <c r="E152" s="122">
        <v>43462</v>
      </c>
      <c r="F152">
        <f t="shared" si="21"/>
        <v>6</v>
      </c>
      <c r="G152" t="str">
        <f t="shared" si="22"/>
        <v>F</v>
      </c>
      <c r="H152">
        <f t="shared" si="18"/>
        <v>12</v>
      </c>
      <c r="I152">
        <f t="shared" si="23"/>
        <v>28</v>
      </c>
      <c r="J152">
        <f t="shared" si="24"/>
        <v>12</v>
      </c>
      <c r="K152">
        <f t="shared" si="25"/>
        <v>28</v>
      </c>
      <c r="L152" s="122">
        <f>IF('Blank 1116 Hour Log'!$B$45=3,WORKDAY(E152-1,1),WORKDAY(B152-1,1))</f>
        <v>43097</v>
      </c>
      <c r="M152" s="144" t="str">
        <f t="shared" si="26"/>
        <v/>
      </c>
    </row>
    <row r="153" spans="1:13" x14ac:dyDescent="0.2">
      <c r="A153">
        <f>IF('Blank 1116 Hour Log'!$B$45=3,1*(CONCATENATE(TEXT(J153,0),TEXT(K153,"00"))),1*(CONCATENATE(TEXT(H153,0),TEXT(I153,"00"))))</f>
        <v>1229</v>
      </c>
      <c r="B153" s="122">
        <v>43098</v>
      </c>
      <c r="C153">
        <f t="shared" si="19"/>
        <v>6</v>
      </c>
      <c r="D153" t="str">
        <f t="shared" si="20"/>
        <v>F</v>
      </c>
      <c r="E153" s="122">
        <v>43463</v>
      </c>
      <c r="F153">
        <f t="shared" si="21"/>
        <v>7</v>
      </c>
      <c r="G153" t="str">
        <f t="shared" si="22"/>
        <v>S</v>
      </c>
      <c r="H153">
        <f t="shared" si="18"/>
        <v>12</v>
      </c>
      <c r="I153">
        <f t="shared" si="23"/>
        <v>29</v>
      </c>
      <c r="J153">
        <f t="shared" si="24"/>
        <v>12</v>
      </c>
      <c r="K153">
        <f t="shared" si="25"/>
        <v>29</v>
      </c>
      <c r="L153" s="122">
        <f>IF('Blank 1116 Hour Log'!$B$45=3,WORKDAY(E153-1,1),WORKDAY(B153-1,1))</f>
        <v>43098</v>
      </c>
      <c r="M153" s="144" t="str">
        <f t="shared" si="26"/>
        <v/>
      </c>
    </row>
    <row r="154" spans="1:13" x14ac:dyDescent="0.2">
      <c r="A154">
        <f>IF('Blank 1116 Hour Log'!$B$45=3,1*(CONCATENATE(TEXT(J154,0),TEXT(K154,"00"))),1*(CONCATENATE(TEXT(H154,0),TEXT(I154,"00"))))</f>
        <v>1230</v>
      </c>
      <c r="B154" s="122">
        <v>43099</v>
      </c>
      <c r="C154">
        <f t="shared" si="19"/>
        <v>7</v>
      </c>
      <c r="D154" t="str">
        <f t="shared" si="20"/>
        <v>S</v>
      </c>
      <c r="E154" s="122">
        <v>43464</v>
      </c>
      <c r="F154">
        <f t="shared" si="21"/>
        <v>1</v>
      </c>
      <c r="G154" t="str">
        <f t="shared" si="22"/>
        <v>S</v>
      </c>
      <c r="H154">
        <f t="shared" si="18"/>
        <v>12</v>
      </c>
      <c r="I154">
        <f t="shared" si="23"/>
        <v>30</v>
      </c>
      <c r="J154">
        <f t="shared" si="24"/>
        <v>12</v>
      </c>
      <c r="K154">
        <f t="shared" si="25"/>
        <v>30</v>
      </c>
      <c r="L154" s="122">
        <f>IF('Blank 1116 Hour Log'!$B$45=3,WORKDAY(E154-1,1),WORKDAY(B154-1,1))</f>
        <v>43101</v>
      </c>
      <c r="M154" s="144" t="str">
        <f t="shared" si="26"/>
        <v/>
      </c>
    </row>
    <row r="155" spans="1:13" x14ac:dyDescent="0.2">
      <c r="A155">
        <f>IF('Blank 1116 Hour Log'!$B$45=3,1*(CONCATENATE(TEXT(J155,0),TEXT(K155,"00"))),1*(CONCATENATE(TEXT(H155,0),TEXT(I155,"00"))))</f>
        <v>1231</v>
      </c>
      <c r="B155" s="122">
        <v>43100</v>
      </c>
      <c r="C155">
        <f t="shared" si="19"/>
        <v>1</v>
      </c>
      <c r="D155" t="str">
        <f t="shared" si="20"/>
        <v>S</v>
      </c>
      <c r="E155" s="122">
        <v>43465</v>
      </c>
      <c r="F155">
        <f t="shared" si="21"/>
        <v>2</v>
      </c>
      <c r="G155" t="str">
        <f t="shared" si="22"/>
        <v>M</v>
      </c>
      <c r="H155">
        <f t="shared" si="18"/>
        <v>12</v>
      </c>
      <c r="I155">
        <f t="shared" si="23"/>
        <v>31</v>
      </c>
      <c r="J155">
        <f t="shared" si="24"/>
        <v>12</v>
      </c>
      <c r="K155">
        <f t="shared" si="25"/>
        <v>31</v>
      </c>
      <c r="L155" s="122">
        <f>IF('Blank 1116 Hour Log'!$B$45=3,WORKDAY(E155-1,1),WORKDAY(B155-1,1))</f>
        <v>43101</v>
      </c>
      <c r="M155" s="144" t="str">
        <f t="shared" si="26"/>
        <v/>
      </c>
    </row>
    <row r="156" spans="1:13" x14ac:dyDescent="0.2">
      <c r="A156">
        <f>IF('Blank 1116 Hour Log'!$B$45=3,1*(CONCATENATE(TEXT(J156,0),TEXT(K156,"00"))),1*(CONCATENATE(TEXT(H156,0),TEXT(I156,"00"))))</f>
        <v>101</v>
      </c>
      <c r="B156" s="122">
        <v>43101</v>
      </c>
      <c r="C156">
        <f t="shared" si="19"/>
        <v>2</v>
      </c>
      <c r="D156" t="str">
        <f t="shared" si="20"/>
        <v>M</v>
      </c>
      <c r="E156" s="122">
        <v>43466</v>
      </c>
      <c r="F156">
        <f t="shared" si="21"/>
        <v>3</v>
      </c>
      <c r="G156" t="str">
        <f t="shared" si="22"/>
        <v>T</v>
      </c>
      <c r="H156">
        <f t="shared" si="18"/>
        <v>1</v>
      </c>
      <c r="I156">
        <f t="shared" si="23"/>
        <v>1</v>
      </c>
      <c r="J156">
        <f t="shared" si="24"/>
        <v>1</v>
      </c>
      <c r="K156">
        <f t="shared" si="25"/>
        <v>1</v>
      </c>
      <c r="L156" s="122">
        <f>IF('Blank 1116 Hour Log'!$B$45=3,WORKDAY(E156-1,1),WORKDAY(B156-1,1))</f>
        <v>43101</v>
      </c>
      <c r="M156" s="144" t="str">
        <f t="shared" si="26"/>
        <v/>
      </c>
    </row>
    <row r="157" spans="1:13" x14ac:dyDescent="0.2">
      <c r="A157">
        <f>IF('Blank 1116 Hour Log'!$B$45=3,1*(CONCATENATE(TEXT(J157,0),TEXT(K157,"00"))),1*(CONCATENATE(TEXT(H157,0),TEXT(I157,"00"))))</f>
        <v>102</v>
      </c>
      <c r="B157" s="122">
        <v>43102</v>
      </c>
      <c r="C157">
        <f t="shared" si="19"/>
        <v>3</v>
      </c>
      <c r="D157" t="str">
        <f t="shared" si="20"/>
        <v>T</v>
      </c>
      <c r="E157" s="122">
        <v>43467</v>
      </c>
      <c r="F157">
        <f t="shared" si="21"/>
        <v>4</v>
      </c>
      <c r="G157" t="str">
        <f t="shared" si="22"/>
        <v>W</v>
      </c>
      <c r="H157">
        <f t="shared" si="18"/>
        <v>1</v>
      </c>
      <c r="I157">
        <f t="shared" si="23"/>
        <v>2</v>
      </c>
      <c r="J157">
        <f t="shared" si="24"/>
        <v>1</v>
      </c>
      <c r="K157">
        <f t="shared" si="25"/>
        <v>2</v>
      </c>
      <c r="L157" s="122">
        <f>IF('Blank 1116 Hour Log'!$B$45=3,WORKDAY(E157-1,1),WORKDAY(B157-1,1))</f>
        <v>43102</v>
      </c>
      <c r="M157" s="144" t="str">
        <f t="shared" si="26"/>
        <v/>
      </c>
    </row>
    <row r="158" spans="1:13" x14ac:dyDescent="0.2">
      <c r="A158">
        <f>IF('Blank 1116 Hour Log'!$B$45=3,1*(CONCATENATE(TEXT(J158,0),TEXT(K158,"00"))),1*(CONCATENATE(TEXT(H158,0),TEXT(I158,"00"))))</f>
        <v>103</v>
      </c>
      <c r="B158" s="122">
        <v>43103</v>
      </c>
      <c r="C158">
        <f t="shared" si="19"/>
        <v>4</v>
      </c>
      <c r="D158" t="str">
        <f t="shared" si="20"/>
        <v>W</v>
      </c>
      <c r="E158" s="122">
        <v>43468</v>
      </c>
      <c r="F158">
        <f t="shared" si="21"/>
        <v>5</v>
      </c>
      <c r="G158" t="str">
        <f t="shared" si="22"/>
        <v>R</v>
      </c>
      <c r="H158">
        <f t="shared" si="18"/>
        <v>1</v>
      </c>
      <c r="I158">
        <f t="shared" si="23"/>
        <v>3</v>
      </c>
      <c r="J158">
        <f t="shared" si="24"/>
        <v>1</v>
      </c>
      <c r="K158">
        <f t="shared" si="25"/>
        <v>3</v>
      </c>
      <c r="L158" s="122">
        <f>IF('Blank 1116 Hour Log'!$B$45=3,WORKDAY(E158-1,1),WORKDAY(B158-1,1))</f>
        <v>43103</v>
      </c>
      <c r="M158" s="144" t="str">
        <f t="shared" si="26"/>
        <v/>
      </c>
    </row>
    <row r="159" spans="1:13" x14ac:dyDescent="0.2">
      <c r="A159">
        <f>IF('Blank 1116 Hour Log'!$B$45=3,1*(CONCATENATE(TEXT(J159,0),TEXT(K159,"00"))),1*(CONCATENATE(TEXT(H159,0),TEXT(I159,"00"))))</f>
        <v>104</v>
      </c>
      <c r="B159" s="122">
        <v>43104</v>
      </c>
      <c r="C159">
        <f t="shared" si="19"/>
        <v>5</v>
      </c>
      <c r="D159" t="str">
        <f t="shared" si="20"/>
        <v>R</v>
      </c>
      <c r="E159" s="122">
        <v>43469</v>
      </c>
      <c r="F159">
        <f t="shared" si="21"/>
        <v>6</v>
      </c>
      <c r="G159" t="str">
        <f t="shared" si="22"/>
        <v>F</v>
      </c>
      <c r="H159">
        <f t="shared" si="18"/>
        <v>1</v>
      </c>
      <c r="I159">
        <f t="shared" si="23"/>
        <v>4</v>
      </c>
      <c r="J159">
        <f t="shared" si="24"/>
        <v>1</v>
      </c>
      <c r="K159">
        <f t="shared" si="25"/>
        <v>4</v>
      </c>
      <c r="L159" s="122">
        <f>IF('Blank 1116 Hour Log'!$B$45=3,WORKDAY(E159-1,1),WORKDAY(B159-1,1))</f>
        <v>43104</v>
      </c>
      <c r="M159" s="144" t="str">
        <f t="shared" si="26"/>
        <v/>
      </c>
    </row>
    <row r="160" spans="1:13" x14ac:dyDescent="0.2">
      <c r="A160">
        <f>IF('Blank 1116 Hour Log'!$B$45=3,1*(CONCATENATE(TEXT(J160,0),TEXT(K160,"00"))),1*(CONCATENATE(TEXT(H160,0),TEXT(I160,"00"))))</f>
        <v>105</v>
      </c>
      <c r="B160" s="122">
        <v>43105</v>
      </c>
      <c r="C160">
        <f t="shared" si="19"/>
        <v>6</v>
      </c>
      <c r="D160" t="str">
        <f t="shared" si="20"/>
        <v>F</v>
      </c>
      <c r="E160" s="122">
        <v>43470</v>
      </c>
      <c r="F160">
        <f t="shared" si="21"/>
        <v>7</v>
      </c>
      <c r="G160" t="str">
        <f t="shared" si="22"/>
        <v>S</v>
      </c>
      <c r="H160">
        <f t="shared" si="18"/>
        <v>1</v>
      </c>
      <c r="I160">
        <f t="shared" si="23"/>
        <v>5</v>
      </c>
      <c r="J160">
        <f t="shared" si="24"/>
        <v>1</v>
      </c>
      <c r="K160">
        <f t="shared" si="25"/>
        <v>5</v>
      </c>
      <c r="L160" s="122">
        <f>IF('Blank 1116 Hour Log'!$B$45=3,WORKDAY(E160-1,1),WORKDAY(B160-1,1))</f>
        <v>43105</v>
      </c>
      <c r="M160" s="144" t="str">
        <f t="shared" si="26"/>
        <v/>
      </c>
    </row>
    <row r="161" spans="1:13" x14ac:dyDescent="0.2">
      <c r="A161">
        <f>IF('Blank 1116 Hour Log'!$B$45=3,1*(CONCATENATE(TEXT(J161,0),TEXT(K161,"00"))),1*(CONCATENATE(TEXT(H161,0),TEXT(I161,"00"))))</f>
        <v>106</v>
      </c>
      <c r="B161" s="122">
        <v>43106</v>
      </c>
      <c r="C161">
        <f t="shared" si="19"/>
        <v>7</v>
      </c>
      <c r="D161" t="str">
        <f t="shared" si="20"/>
        <v>S</v>
      </c>
      <c r="E161" s="122">
        <v>43471</v>
      </c>
      <c r="F161">
        <f t="shared" si="21"/>
        <v>1</v>
      </c>
      <c r="G161" t="str">
        <f t="shared" si="22"/>
        <v>S</v>
      </c>
      <c r="H161">
        <f t="shared" si="18"/>
        <v>1</v>
      </c>
      <c r="I161">
        <f t="shared" si="23"/>
        <v>6</v>
      </c>
      <c r="J161">
        <f t="shared" si="24"/>
        <v>1</v>
      </c>
      <c r="K161">
        <f t="shared" si="25"/>
        <v>6</v>
      </c>
      <c r="L161" s="122">
        <f>IF('Blank 1116 Hour Log'!$B$45=3,WORKDAY(E161-1,1),WORKDAY(B161-1,1))</f>
        <v>43108</v>
      </c>
      <c r="M161" s="144" t="str">
        <f t="shared" si="26"/>
        <v/>
      </c>
    </row>
    <row r="162" spans="1:13" x14ac:dyDescent="0.2">
      <c r="A162">
        <f>IF('Blank 1116 Hour Log'!$B$45=3,1*(CONCATENATE(TEXT(J162,0),TEXT(K162,"00"))),1*(CONCATENATE(TEXT(H162,0),TEXT(I162,"00"))))</f>
        <v>107</v>
      </c>
      <c r="B162" s="122">
        <v>43107</v>
      </c>
      <c r="C162">
        <f t="shared" si="19"/>
        <v>1</v>
      </c>
      <c r="D162" t="str">
        <f t="shared" si="20"/>
        <v>S</v>
      </c>
      <c r="E162" s="122">
        <v>43472</v>
      </c>
      <c r="F162">
        <f t="shared" si="21"/>
        <v>2</v>
      </c>
      <c r="G162" t="str">
        <f t="shared" si="22"/>
        <v>M</v>
      </c>
      <c r="H162">
        <f t="shared" si="18"/>
        <v>1</v>
      </c>
      <c r="I162">
        <f t="shared" si="23"/>
        <v>7</v>
      </c>
      <c r="J162">
        <f t="shared" si="24"/>
        <v>1</v>
      </c>
      <c r="K162">
        <f t="shared" si="25"/>
        <v>7</v>
      </c>
      <c r="L162" s="122">
        <f>IF('Blank 1116 Hour Log'!$B$45=3,WORKDAY(E162-1,1),WORKDAY(B162-1,1))</f>
        <v>43108</v>
      </c>
      <c r="M162" s="144" t="str">
        <f t="shared" si="26"/>
        <v/>
      </c>
    </row>
    <row r="163" spans="1:13" x14ac:dyDescent="0.2">
      <c r="A163">
        <f>IF('Blank 1116 Hour Log'!$B$45=3,1*(CONCATENATE(TEXT(J163,0),TEXT(K163,"00"))),1*(CONCATENATE(TEXT(H163,0),TEXT(I163,"00"))))</f>
        <v>108</v>
      </c>
      <c r="B163" s="122">
        <v>43108</v>
      </c>
      <c r="C163">
        <f t="shared" si="19"/>
        <v>2</v>
      </c>
      <c r="D163" t="str">
        <f t="shared" si="20"/>
        <v>M</v>
      </c>
      <c r="E163" s="122">
        <v>43473</v>
      </c>
      <c r="F163">
        <f t="shared" si="21"/>
        <v>3</v>
      </c>
      <c r="G163" t="str">
        <f t="shared" si="22"/>
        <v>T</v>
      </c>
      <c r="H163">
        <f t="shared" si="18"/>
        <v>1</v>
      </c>
      <c r="I163">
        <f t="shared" si="23"/>
        <v>8</v>
      </c>
      <c r="J163">
        <f t="shared" si="24"/>
        <v>1</v>
      </c>
      <c r="K163">
        <f t="shared" si="25"/>
        <v>8</v>
      </c>
      <c r="L163" s="122">
        <f>IF('Blank 1116 Hour Log'!$B$45=3,WORKDAY(E163-1,1),WORKDAY(B163-1,1))</f>
        <v>43108</v>
      </c>
      <c r="M163" s="144" t="str">
        <f t="shared" si="26"/>
        <v/>
      </c>
    </row>
    <row r="164" spans="1:13" x14ac:dyDescent="0.2">
      <c r="A164">
        <f>IF('Blank 1116 Hour Log'!$B$45=3,1*(CONCATENATE(TEXT(J164,0),TEXT(K164,"00"))),1*(CONCATENATE(TEXT(H164,0),TEXT(I164,"00"))))</f>
        <v>109</v>
      </c>
      <c r="B164" s="122">
        <v>43109</v>
      </c>
      <c r="C164">
        <f t="shared" si="19"/>
        <v>3</v>
      </c>
      <c r="D164" t="str">
        <f t="shared" si="20"/>
        <v>T</v>
      </c>
      <c r="E164" s="122">
        <v>43474</v>
      </c>
      <c r="F164">
        <f t="shared" si="21"/>
        <v>4</v>
      </c>
      <c r="G164" t="str">
        <f t="shared" si="22"/>
        <v>W</v>
      </c>
      <c r="H164">
        <f t="shared" si="18"/>
        <v>1</v>
      </c>
      <c r="I164">
        <f t="shared" si="23"/>
        <v>9</v>
      </c>
      <c r="J164">
        <f t="shared" si="24"/>
        <v>1</v>
      </c>
      <c r="K164">
        <f t="shared" si="25"/>
        <v>9</v>
      </c>
      <c r="L164" s="122">
        <f>IF('Blank 1116 Hour Log'!$B$45=3,WORKDAY(E164-1,1),WORKDAY(B164-1,1))</f>
        <v>43109</v>
      </c>
      <c r="M164" s="144" t="str">
        <f t="shared" si="26"/>
        <v/>
      </c>
    </row>
    <row r="165" spans="1:13" x14ac:dyDescent="0.2">
      <c r="A165">
        <f>IF('Blank 1116 Hour Log'!$B$45=3,1*(CONCATENATE(TEXT(J165,0),TEXT(K165,"00"))),1*(CONCATENATE(TEXT(H165,0),TEXT(I165,"00"))))</f>
        <v>110</v>
      </c>
      <c r="B165" s="122">
        <v>43110</v>
      </c>
      <c r="C165">
        <f t="shared" si="19"/>
        <v>4</v>
      </c>
      <c r="D165" t="str">
        <f t="shared" si="20"/>
        <v>W</v>
      </c>
      <c r="E165" s="122">
        <v>43475</v>
      </c>
      <c r="F165">
        <f t="shared" si="21"/>
        <v>5</v>
      </c>
      <c r="G165" t="str">
        <f t="shared" si="22"/>
        <v>R</v>
      </c>
      <c r="H165">
        <f t="shared" si="18"/>
        <v>1</v>
      </c>
      <c r="I165">
        <f t="shared" si="23"/>
        <v>10</v>
      </c>
      <c r="J165">
        <f t="shared" si="24"/>
        <v>1</v>
      </c>
      <c r="K165">
        <f t="shared" si="25"/>
        <v>10</v>
      </c>
      <c r="L165" s="122">
        <f>IF('Blank 1116 Hour Log'!$B$45=3,WORKDAY(E165-1,1),WORKDAY(B165-1,1))</f>
        <v>43110</v>
      </c>
      <c r="M165" s="144" t="str">
        <f t="shared" si="26"/>
        <v/>
      </c>
    </row>
    <row r="166" spans="1:13" x14ac:dyDescent="0.2">
      <c r="A166">
        <f>IF('Blank 1116 Hour Log'!$B$45=3,1*(CONCATENATE(TEXT(J166,0),TEXT(K166,"00"))),1*(CONCATENATE(TEXT(H166,0),TEXT(I166,"00"))))</f>
        <v>111</v>
      </c>
      <c r="B166" s="122">
        <v>43111</v>
      </c>
      <c r="C166">
        <f t="shared" si="19"/>
        <v>5</v>
      </c>
      <c r="D166" t="str">
        <f t="shared" si="20"/>
        <v>R</v>
      </c>
      <c r="E166" s="122">
        <v>43476</v>
      </c>
      <c r="F166">
        <f t="shared" si="21"/>
        <v>6</v>
      </c>
      <c r="G166" t="str">
        <f t="shared" si="22"/>
        <v>F</v>
      </c>
      <c r="H166">
        <f t="shared" si="18"/>
        <v>1</v>
      </c>
      <c r="I166">
        <f t="shared" si="23"/>
        <v>11</v>
      </c>
      <c r="J166">
        <f t="shared" si="24"/>
        <v>1</v>
      </c>
      <c r="K166">
        <f t="shared" si="25"/>
        <v>11</v>
      </c>
      <c r="L166" s="122">
        <f>IF('Blank 1116 Hour Log'!$B$45=3,WORKDAY(E166-1,1),WORKDAY(B166-1,1))</f>
        <v>43111</v>
      </c>
      <c r="M166" s="144" t="str">
        <f t="shared" si="26"/>
        <v/>
      </c>
    </row>
    <row r="167" spans="1:13" x14ac:dyDescent="0.2">
      <c r="A167">
        <f>IF('Blank 1116 Hour Log'!$B$45=3,1*(CONCATENATE(TEXT(J167,0),TEXT(K167,"00"))),1*(CONCATENATE(TEXT(H167,0),TEXT(I167,"00"))))</f>
        <v>112</v>
      </c>
      <c r="B167" s="122">
        <v>43112</v>
      </c>
      <c r="C167">
        <f t="shared" si="19"/>
        <v>6</v>
      </c>
      <c r="D167" t="str">
        <f t="shared" si="20"/>
        <v>F</v>
      </c>
      <c r="E167" s="122">
        <v>43477</v>
      </c>
      <c r="F167">
        <f t="shared" si="21"/>
        <v>7</v>
      </c>
      <c r="G167" t="str">
        <f t="shared" si="22"/>
        <v>S</v>
      </c>
      <c r="H167">
        <f t="shared" si="18"/>
        <v>1</v>
      </c>
      <c r="I167">
        <f t="shared" si="23"/>
        <v>12</v>
      </c>
      <c r="J167">
        <f t="shared" si="24"/>
        <v>1</v>
      </c>
      <c r="K167">
        <f t="shared" si="25"/>
        <v>12</v>
      </c>
      <c r="L167" s="122">
        <f>IF('Blank 1116 Hour Log'!$B$45=3,WORKDAY(E167-1,1),WORKDAY(B167-1,1))</f>
        <v>43112</v>
      </c>
      <c r="M167" s="144" t="str">
        <f t="shared" si="26"/>
        <v/>
      </c>
    </row>
    <row r="168" spans="1:13" x14ac:dyDescent="0.2">
      <c r="A168">
        <f>IF('Blank 1116 Hour Log'!$B$45=3,1*(CONCATENATE(TEXT(J168,0),TEXT(K168,"00"))),1*(CONCATENATE(TEXT(H168,0),TEXT(I168,"00"))))</f>
        <v>113</v>
      </c>
      <c r="B168" s="122">
        <v>43113</v>
      </c>
      <c r="C168">
        <f t="shared" si="19"/>
        <v>7</v>
      </c>
      <c r="D168" t="str">
        <f t="shared" si="20"/>
        <v>S</v>
      </c>
      <c r="E168" s="122">
        <v>43478</v>
      </c>
      <c r="F168">
        <f t="shared" si="21"/>
        <v>1</v>
      </c>
      <c r="G168" t="str">
        <f t="shared" si="22"/>
        <v>S</v>
      </c>
      <c r="H168">
        <f t="shared" si="18"/>
        <v>1</v>
      </c>
      <c r="I168">
        <f t="shared" si="23"/>
        <v>13</v>
      </c>
      <c r="J168">
        <f t="shared" si="24"/>
        <v>1</v>
      </c>
      <c r="K168">
        <f t="shared" si="25"/>
        <v>13</v>
      </c>
      <c r="L168" s="122">
        <f>IF('Blank 1116 Hour Log'!$B$45=3,WORKDAY(E168-1,1),WORKDAY(B168-1,1))</f>
        <v>43115</v>
      </c>
      <c r="M168" s="144" t="str">
        <f t="shared" si="26"/>
        <v/>
      </c>
    </row>
    <row r="169" spans="1:13" x14ac:dyDescent="0.2">
      <c r="A169">
        <f>IF('Blank 1116 Hour Log'!$B$45=3,1*(CONCATENATE(TEXT(J169,0),TEXT(K169,"00"))),1*(CONCATENATE(TEXT(H169,0),TEXT(I169,"00"))))</f>
        <v>114</v>
      </c>
      <c r="B169" s="122">
        <v>43114</v>
      </c>
      <c r="C169">
        <f t="shared" si="19"/>
        <v>1</v>
      </c>
      <c r="D169" t="str">
        <f t="shared" si="20"/>
        <v>S</v>
      </c>
      <c r="E169" s="122">
        <v>43479</v>
      </c>
      <c r="F169">
        <f t="shared" si="21"/>
        <v>2</v>
      </c>
      <c r="G169" t="str">
        <f t="shared" si="22"/>
        <v>M</v>
      </c>
      <c r="H169">
        <f t="shared" si="18"/>
        <v>1</v>
      </c>
      <c r="I169">
        <f t="shared" si="23"/>
        <v>14</v>
      </c>
      <c r="J169">
        <f t="shared" si="24"/>
        <v>1</v>
      </c>
      <c r="K169">
        <f t="shared" si="25"/>
        <v>14</v>
      </c>
      <c r="L169" s="122">
        <f>IF('Blank 1116 Hour Log'!$B$45=3,WORKDAY(E169-1,1),WORKDAY(B169-1,1))</f>
        <v>43115</v>
      </c>
      <c r="M169" s="144" t="str">
        <f t="shared" si="26"/>
        <v/>
      </c>
    </row>
    <row r="170" spans="1:13" x14ac:dyDescent="0.2">
      <c r="A170">
        <f>IF('Blank 1116 Hour Log'!$B$45=3,1*(CONCATENATE(TEXT(J170,0),TEXT(K170,"00"))),1*(CONCATENATE(TEXT(H170,0),TEXT(I170,"00"))))</f>
        <v>115</v>
      </c>
      <c r="B170" s="122">
        <v>43115</v>
      </c>
      <c r="C170">
        <f t="shared" si="19"/>
        <v>2</v>
      </c>
      <c r="D170" t="str">
        <f t="shared" si="20"/>
        <v>M</v>
      </c>
      <c r="E170" s="122">
        <v>43480</v>
      </c>
      <c r="F170">
        <f t="shared" si="21"/>
        <v>3</v>
      </c>
      <c r="G170" t="str">
        <f t="shared" si="22"/>
        <v>T</v>
      </c>
      <c r="H170">
        <f t="shared" si="18"/>
        <v>1</v>
      </c>
      <c r="I170">
        <f t="shared" si="23"/>
        <v>15</v>
      </c>
      <c r="J170">
        <f t="shared" si="24"/>
        <v>1</v>
      </c>
      <c r="K170">
        <f t="shared" si="25"/>
        <v>15</v>
      </c>
      <c r="L170" s="122">
        <f>IF('Blank 1116 Hour Log'!$B$45=3,WORKDAY(E170-1,1),WORKDAY(B170-1,1))</f>
        <v>43115</v>
      </c>
      <c r="M170" s="144" t="str">
        <f t="shared" si="26"/>
        <v/>
      </c>
    </row>
    <row r="171" spans="1:13" x14ac:dyDescent="0.2">
      <c r="A171">
        <f>IF('Blank 1116 Hour Log'!$B$45=3,1*(CONCATENATE(TEXT(J171,0),TEXT(K171,"00"))),1*(CONCATENATE(TEXT(H171,0),TEXT(I171,"00"))))</f>
        <v>116</v>
      </c>
      <c r="B171" s="122">
        <v>43116</v>
      </c>
      <c r="C171">
        <f t="shared" si="19"/>
        <v>3</v>
      </c>
      <c r="D171" t="str">
        <f t="shared" si="20"/>
        <v>T</v>
      </c>
      <c r="E171" s="122">
        <v>43481</v>
      </c>
      <c r="F171">
        <f t="shared" si="21"/>
        <v>4</v>
      </c>
      <c r="G171" t="str">
        <f t="shared" si="22"/>
        <v>W</v>
      </c>
      <c r="H171">
        <f t="shared" si="18"/>
        <v>1</v>
      </c>
      <c r="I171">
        <f t="shared" si="23"/>
        <v>16</v>
      </c>
      <c r="J171">
        <f t="shared" si="24"/>
        <v>1</v>
      </c>
      <c r="K171">
        <f t="shared" si="25"/>
        <v>16</v>
      </c>
      <c r="L171" s="122">
        <f>IF('Blank 1116 Hour Log'!$B$45=3,WORKDAY(E171-1,1),WORKDAY(B171-1,1))</f>
        <v>43116</v>
      </c>
      <c r="M171" s="144" t="str">
        <f t="shared" si="26"/>
        <v/>
      </c>
    </row>
    <row r="172" spans="1:13" x14ac:dyDescent="0.2">
      <c r="A172">
        <f>IF('Blank 1116 Hour Log'!$B$45=3,1*(CONCATENATE(TEXT(J172,0),TEXT(K172,"00"))),1*(CONCATENATE(TEXT(H172,0),TEXT(I172,"00"))))</f>
        <v>117</v>
      </c>
      <c r="B172" s="122">
        <v>43117</v>
      </c>
      <c r="C172">
        <f t="shared" si="19"/>
        <v>4</v>
      </c>
      <c r="D172" t="str">
        <f t="shared" si="20"/>
        <v>W</v>
      </c>
      <c r="E172" s="122">
        <v>43482</v>
      </c>
      <c r="F172">
        <f t="shared" si="21"/>
        <v>5</v>
      </c>
      <c r="G172" t="str">
        <f t="shared" si="22"/>
        <v>R</v>
      </c>
      <c r="H172">
        <f t="shared" si="18"/>
        <v>1</v>
      </c>
      <c r="I172">
        <f t="shared" si="23"/>
        <v>17</v>
      </c>
      <c r="J172">
        <f t="shared" si="24"/>
        <v>1</v>
      </c>
      <c r="K172">
        <f t="shared" si="25"/>
        <v>17</v>
      </c>
      <c r="L172" s="122">
        <f>IF('Blank 1116 Hour Log'!$B$45=3,WORKDAY(E172-1,1),WORKDAY(B172-1,1))</f>
        <v>43117</v>
      </c>
      <c r="M172" s="144" t="str">
        <f t="shared" si="26"/>
        <v/>
      </c>
    </row>
    <row r="173" spans="1:13" x14ac:dyDescent="0.2">
      <c r="A173">
        <f>IF('Blank 1116 Hour Log'!$B$45=3,1*(CONCATENATE(TEXT(J173,0),TEXT(K173,"00"))),1*(CONCATENATE(TEXT(H173,0),TEXT(I173,"00"))))</f>
        <v>118</v>
      </c>
      <c r="B173" s="122">
        <v>43118</v>
      </c>
      <c r="C173">
        <f t="shared" si="19"/>
        <v>5</v>
      </c>
      <c r="D173" t="str">
        <f t="shared" si="20"/>
        <v>R</v>
      </c>
      <c r="E173" s="122">
        <v>43483</v>
      </c>
      <c r="F173">
        <f t="shared" si="21"/>
        <v>6</v>
      </c>
      <c r="G173" t="str">
        <f t="shared" si="22"/>
        <v>F</v>
      </c>
      <c r="H173">
        <f t="shared" si="18"/>
        <v>1</v>
      </c>
      <c r="I173">
        <f t="shared" si="23"/>
        <v>18</v>
      </c>
      <c r="J173">
        <f t="shared" si="24"/>
        <v>1</v>
      </c>
      <c r="K173">
        <f t="shared" si="25"/>
        <v>18</v>
      </c>
      <c r="L173" s="122">
        <f>IF('Blank 1116 Hour Log'!$B$45=3,WORKDAY(E173-1,1),WORKDAY(B173-1,1))</f>
        <v>43118</v>
      </c>
      <c r="M173" s="144" t="str">
        <f t="shared" si="26"/>
        <v/>
      </c>
    </row>
    <row r="174" spans="1:13" x14ac:dyDescent="0.2">
      <c r="A174">
        <f>IF('Blank 1116 Hour Log'!$B$45=3,1*(CONCATENATE(TEXT(J174,0),TEXT(K174,"00"))),1*(CONCATENATE(TEXT(H174,0),TEXT(I174,"00"))))</f>
        <v>119</v>
      </c>
      <c r="B174" s="122">
        <v>43119</v>
      </c>
      <c r="C174">
        <f t="shared" si="19"/>
        <v>6</v>
      </c>
      <c r="D174" t="str">
        <f t="shared" si="20"/>
        <v>F</v>
      </c>
      <c r="E174" s="122">
        <v>43484</v>
      </c>
      <c r="F174">
        <f t="shared" si="21"/>
        <v>7</v>
      </c>
      <c r="G174" t="str">
        <f t="shared" si="22"/>
        <v>S</v>
      </c>
      <c r="H174">
        <f t="shared" si="18"/>
        <v>1</v>
      </c>
      <c r="I174">
        <f t="shared" si="23"/>
        <v>19</v>
      </c>
      <c r="J174">
        <f t="shared" si="24"/>
        <v>1</v>
      </c>
      <c r="K174">
        <f t="shared" si="25"/>
        <v>19</v>
      </c>
      <c r="L174" s="122">
        <f>IF('Blank 1116 Hour Log'!$B$45=3,WORKDAY(E174-1,1),WORKDAY(B174-1,1))</f>
        <v>43119</v>
      </c>
      <c r="M174" s="144" t="str">
        <f t="shared" si="26"/>
        <v/>
      </c>
    </row>
    <row r="175" spans="1:13" x14ac:dyDescent="0.2">
      <c r="A175">
        <f>IF('Blank 1116 Hour Log'!$B$45=3,1*(CONCATENATE(TEXT(J175,0),TEXT(K175,"00"))),1*(CONCATENATE(TEXT(H175,0),TEXT(I175,"00"))))</f>
        <v>120</v>
      </c>
      <c r="B175" s="122">
        <v>43120</v>
      </c>
      <c r="C175">
        <f t="shared" si="19"/>
        <v>7</v>
      </c>
      <c r="D175" t="str">
        <f t="shared" si="20"/>
        <v>S</v>
      </c>
      <c r="E175" s="122">
        <v>43485</v>
      </c>
      <c r="F175">
        <f t="shared" si="21"/>
        <v>1</v>
      </c>
      <c r="G175" t="str">
        <f t="shared" si="22"/>
        <v>S</v>
      </c>
      <c r="H175">
        <f t="shared" si="18"/>
        <v>1</v>
      </c>
      <c r="I175">
        <f t="shared" si="23"/>
        <v>20</v>
      </c>
      <c r="J175">
        <f t="shared" si="24"/>
        <v>1</v>
      </c>
      <c r="K175">
        <f t="shared" si="25"/>
        <v>20</v>
      </c>
      <c r="L175" s="122">
        <f>IF('Blank 1116 Hour Log'!$B$45=3,WORKDAY(E175-1,1),WORKDAY(B175-1,1))</f>
        <v>43122</v>
      </c>
      <c r="M175" s="144" t="str">
        <f t="shared" si="26"/>
        <v/>
      </c>
    </row>
    <row r="176" spans="1:13" x14ac:dyDescent="0.2">
      <c r="A176">
        <f>IF('Blank 1116 Hour Log'!$B$45=3,1*(CONCATENATE(TEXT(J176,0),TEXT(K176,"00"))),1*(CONCATENATE(TEXT(H176,0),TEXT(I176,"00"))))</f>
        <v>121</v>
      </c>
      <c r="B176" s="122">
        <v>43121</v>
      </c>
      <c r="C176">
        <f t="shared" si="19"/>
        <v>1</v>
      </c>
      <c r="D176" t="str">
        <f t="shared" si="20"/>
        <v>S</v>
      </c>
      <c r="E176" s="122">
        <v>43486</v>
      </c>
      <c r="F176">
        <f t="shared" si="21"/>
        <v>2</v>
      </c>
      <c r="G176" t="str">
        <f t="shared" si="22"/>
        <v>M</v>
      </c>
      <c r="H176">
        <f t="shared" si="18"/>
        <v>1</v>
      </c>
      <c r="I176">
        <f t="shared" si="23"/>
        <v>21</v>
      </c>
      <c r="J176">
        <f t="shared" si="24"/>
        <v>1</v>
      </c>
      <c r="K176">
        <f t="shared" si="25"/>
        <v>21</v>
      </c>
      <c r="L176" s="122">
        <f>IF('Blank 1116 Hour Log'!$B$45=3,WORKDAY(E176-1,1),WORKDAY(B176-1,1))</f>
        <v>43122</v>
      </c>
      <c r="M176" s="144" t="str">
        <f t="shared" si="26"/>
        <v/>
      </c>
    </row>
    <row r="177" spans="1:13" x14ac:dyDescent="0.2">
      <c r="A177">
        <f>IF('Blank 1116 Hour Log'!$B$45=3,1*(CONCATENATE(TEXT(J177,0),TEXT(K177,"00"))),1*(CONCATENATE(TEXT(H177,0),TEXT(I177,"00"))))</f>
        <v>122</v>
      </c>
      <c r="B177" s="122">
        <v>43122</v>
      </c>
      <c r="C177">
        <f t="shared" si="19"/>
        <v>2</v>
      </c>
      <c r="D177" t="str">
        <f t="shared" si="20"/>
        <v>M</v>
      </c>
      <c r="E177" s="122">
        <v>43487</v>
      </c>
      <c r="F177">
        <f t="shared" si="21"/>
        <v>3</v>
      </c>
      <c r="G177" t="str">
        <f t="shared" si="22"/>
        <v>T</v>
      </c>
      <c r="H177">
        <f t="shared" si="18"/>
        <v>1</v>
      </c>
      <c r="I177">
        <f t="shared" si="23"/>
        <v>22</v>
      </c>
      <c r="J177">
        <f t="shared" si="24"/>
        <v>1</v>
      </c>
      <c r="K177">
        <f t="shared" si="25"/>
        <v>22</v>
      </c>
      <c r="L177" s="122">
        <f>IF('Blank 1116 Hour Log'!$B$45=3,WORKDAY(E177-1,1),WORKDAY(B177-1,1))</f>
        <v>43122</v>
      </c>
      <c r="M177" s="144" t="str">
        <f t="shared" si="26"/>
        <v/>
      </c>
    </row>
    <row r="178" spans="1:13" x14ac:dyDescent="0.2">
      <c r="A178">
        <f>IF('Blank 1116 Hour Log'!$B$45=3,1*(CONCATENATE(TEXT(J178,0),TEXT(K178,"00"))),1*(CONCATENATE(TEXT(H178,0),TEXT(I178,"00"))))</f>
        <v>123</v>
      </c>
      <c r="B178" s="122">
        <v>43123</v>
      </c>
      <c r="C178">
        <f t="shared" si="19"/>
        <v>3</v>
      </c>
      <c r="D178" t="str">
        <f t="shared" si="20"/>
        <v>T</v>
      </c>
      <c r="E178" s="122">
        <v>43488</v>
      </c>
      <c r="F178">
        <f t="shared" si="21"/>
        <v>4</v>
      </c>
      <c r="G178" t="str">
        <f t="shared" si="22"/>
        <v>W</v>
      </c>
      <c r="H178">
        <f t="shared" si="18"/>
        <v>1</v>
      </c>
      <c r="I178">
        <f t="shared" si="23"/>
        <v>23</v>
      </c>
      <c r="J178">
        <f t="shared" si="24"/>
        <v>1</v>
      </c>
      <c r="K178">
        <f t="shared" si="25"/>
        <v>23</v>
      </c>
      <c r="L178" s="122">
        <f>IF('Blank 1116 Hour Log'!$B$45=3,WORKDAY(E178-1,1),WORKDAY(B178-1,1))</f>
        <v>43123</v>
      </c>
      <c r="M178" s="144" t="str">
        <f t="shared" si="26"/>
        <v/>
      </c>
    </row>
    <row r="179" spans="1:13" x14ac:dyDescent="0.2">
      <c r="A179">
        <f>IF('Blank 1116 Hour Log'!$B$45=3,1*(CONCATENATE(TEXT(J179,0),TEXT(K179,"00"))),1*(CONCATENATE(TEXT(H179,0),TEXT(I179,"00"))))</f>
        <v>124</v>
      </c>
      <c r="B179" s="122">
        <v>43124</v>
      </c>
      <c r="C179">
        <f t="shared" si="19"/>
        <v>4</v>
      </c>
      <c r="D179" t="str">
        <f t="shared" si="20"/>
        <v>W</v>
      </c>
      <c r="E179" s="122">
        <v>43489</v>
      </c>
      <c r="F179">
        <f t="shared" si="21"/>
        <v>5</v>
      </c>
      <c r="G179" t="str">
        <f t="shared" si="22"/>
        <v>R</v>
      </c>
      <c r="H179">
        <f t="shared" si="18"/>
        <v>1</v>
      </c>
      <c r="I179">
        <f t="shared" si="23"/>
        <v>24</v>
      </c>
      <c r="J179">
        <f t="shared" si="24"/>
        <v>1</v>
      </c>
      <c r="K179">
        <f t="shared" si="25"/>
        <v>24</v>
      </c>
      <c r="L179" s="122">
        <f>IF('Blank 1116 Hour Log'!$B$45=3,WORKDAY(E179-1,1),WORKDAY(B179-1,1))</f>
        <v>43124</v>
      </c>
      <c r="M179" s="144" t="str">
        <f t="shared" si="26"/>
        <v/>
      </c>
    </row>
    <row r="180" spans="1:13" x14ac:dyDescent="0.2">
      <c r="A180">
        <f>IF('Blank 1116 Hour Log'!$B$45=3,1*(CONCATENATE(TEXT(J180,0),TEXT(K180,"00"))),1*(CONCATENATE(TEXT(H180,0),TEXT(I180,"00"))))</f>
        <v>125</v>
      </c>
      <c r="B180" s="122">
        <v>43125</v>
      </c>
      <c r="C180">
        <f t="shared" si="19"/>
        <v>5</v>
      </c>
      <c r="D180" t="str">
        <f t="shared" si="20"/>
        <v>R</v>
      </c>
      <c r="E180" s="122">
        <v>43490</v>
      </c>
      <c r="F180">
        <f t="shared" si="21"/>
        <v>6</v>
      </c>
      <c r="G180" t="str">
        <f t="shared" si="22"/>
        <v>F</v>
      </c>
      <c r="H180">
        <f t="shared" si="18"/>
        <v>1</v>
      </c>
      <c r="I180">
        <f t="shared" si="23"/>
        <v>25</v>
      </c>
      <c r="J180">
        <f t="shared" si="24"/>
        <v>1</v>
      </c>
      <c r="K180">
        <f t="shared" si="25"/>
        <v>25</v>
      </c>
      <c r="L180" s="122">
        <f>IF('Blank 1116 Hour Log'!$B$45=3,WORKDAY(E180-1,1),WORKDAY(B180-1,1))</f>
        <v>43125</v>
      </c>
      <c r="M180" s="144" t="str">
        <f t="shared" si="26"/>
        <v/>
      </c>
    </row>
    <row r="181" spans="1:13" x14ac:dyDescent="0.2">
      <c r="A181">
        <f>IF('Blank 1116 Hour Log'!$B$45=3,1*(CONCATENATE(TEXT(J181,0),TEXT(K181,"00"))),1*(CONCATENATE(TEXT(H181,0),TEXT(I181,"00"))))</f>
        <v>126</v>
      </c>
      <c r="B181" s="122">
        <v>43126</v>
      </c>
      <c r="C181">
        <f t="shared" si="19"/>
        <v>6</v>
      </c>
      <c r="D181" t="str">
        <f t="shared" si="20"/>
        <v>F</v>
      </c>
      <c r="E181" s="122">
        <v>43491</v>
      </c>
      <c r="F181">
        <f t="shared" si="21"/>
        <v>7</v>
      </c>
      <c r="G181" t="str">
        <f t="shared" si="22"/>
        <v>S</v>
      </c>
      <c r="H181">
        <f t="shared" si="18"/>
        <v>1</v>
      </c>
      <c r="I181">
        <f t="shared" si="23"/>
        <v>26</v>
      </c>
      <c r="J181">
        <f t="shared" si="24"/>
        <v>1</v>
      </c>
      <c r="K181">
        <f t="shared" si="25"/>
        <v>26</v>
      </c>
      <c r="L181" s="122">
        <f>IF('Blank 1116 Hour Log'!$B$45=3,WORKDAY(E181-1,1),WORKDAY(B181-1,1))</f>
        <v>43126</v>
      </c>
      <c r="M181" s="144" t="str">
        <f t="shared" si="26"/>
        <v/>
      </c>
    </row>
    <row r="182" spans="1:13" x14ac:dyDescent="0.2">
      <c r="A182">
        <f>IF('Blank 1116 Hour Log'!$B$45=3,1*(CONCATENATE(TEXT(J182,0),TEXT(K182,"00"))),1*(CONCATENATE(TEXT(H182,0),TEXT(I182,"00"))))</f>
        <v>127</v>
      </c>
      <c r="B182" s="122">
        <v>43127</v>
      </c>
      <c r="C182">
        <f t="shared" si="19"/>
        <v>7</v>
      </c>
      <c r="D182" t="str">
        <f t="shared" si="20"/>
        <v>S</v>
      </c>
      <c r="E182" s="122">
        <v>43492</v>
      </c>
      <c r="F182">
        <f t="shared" si="21"/>
        <v>1</v>
      </c>
      <c r="G182" t="str">
        <f t="shared" si="22"/>
        <v>S</v>
      </c>
      <c r="H182">
        <f t="shared" si="18"/>
        <v>1</v>
      </c>
      <c r="I182">
        <f t="shared" si="23"/>
        <v>27</v>
      </c>
      <c r="J182">
        <f t="shared" si="24"/>
        <v>1</v>
      </c>
      <c r="K182">
        <f t="shared" si="25"/>
        <v>27</v>
      </c>
      <c r="L182" s="122">
        <f>IF('Blank 1116 Hour Log'!$B$45=3,WORKDAY(E182-1,1),WORKDAY(B182-1,1))</f>
        <v>43129</v>
      </c>
      <c r="M182" s="144" t="str">
        <f t="shared" si="26"/>
        <v/>
      </c>
    </row>
    <row r="183" spans="1:13" x14ac:dyDescent="0.2">
      <c r="A183">
        <f>IF('Blank 1116 Hour Log'!$B$45=3,1*(CONCATENATE(TEXT(J183,0),TEXT(K183,"00"))),1*(CONCATENATE(TEXT(H183,0),TEXT(I183,"00"))))</f>
        <v>128</v>
      </c>
      <c r="B183" s="122">
        <v>43128</v>
      </c>
      <c r="C183">
        <f t="shared" si="19"/>
        <v>1</v>
      </c>
      <c r="D183" t="str">
        <f t="shared" si="20"/>
        <v>S</v>
      </c>
      <c r="E183" s="122">
        <v>43493</v>
      </c>
      <c r="F183">
        <f t="shared" si="21"/>
        <v>2</v>
      </c>
      <c r="G183" t="str">
        <f t="shared" si="22"/>
        <v>M</v>
      </c>
      <c r="H183">
        <f t="shared" si="18"/>
        <v>1</v>
      </c>
      <c r="I183">
        <f t="shared" si="23"/>
        <v>28</v>
      </c>
      <c r="J183">
        <f t="shared" si="24"/>
        <v>1</v>
      </c>
      <c r="K183">
        <f t="shared" si="25"/>
        <v>28</v>
      </c>
      <c r="L183" s="122">
        <f>IF('Blank 1116 Hour Log'!$B$45=3,WORKDAY(E183-1,1),WORKDAY(B183-1,1))</f>
        <v>43129</v>
      </c>
      <c r="M183" s="144" t="str">
        <f t="shared" si="26"/>
        <v/>
      </c>
    </row>
    <row r="184" spans="1:13" x14ac:dyDescent="0.2">
      <c r="A184">
        <f>IF('Blank 1116 Hour Log'!$B$45=3,1*(CONCATENATE(TEXT(J184,0),TEXT(K184,"00"))),1*(CONCATENATE(TEXT(H184,0),TEXT(I184,"00"))))</f>
        <v>129</v>
      </c>
      <c r="B184" s="122">
        <v>43129</v>
      </c>
      <c r="C184">
        <f t="shared" si="19"/>
        <v>2</v>
      </c>
      <c r="D184" t="str">
        <f t="shared" si="20"/>
        <v>M</v>
      </c>
      <c r="E184" s="122">
        <v>43494</v>
      </c>
      <c r="F184">
        <f t="shared" si="21"/>
        <v>3</v>
      </c>
      <c r="G184" t="str">
        <f t="shared" si="22"/>
        <v>T</v>
      </c>
      <c r="H184">
        <f t="shared" si="18"/>
        <v>1</v>
      </c>
      <c r="I184">
        <f t="shared" si="23"/>
        <v>29</v>
      </c>
      <c r="J184">
        <f t="shared" si="24"/>
        <v>1</v>
      </c>
      <c r="K184">
        <f t="shared" si="25"/>
        <v>29</v>
      </c>
      <c r="L184" s="122">
        <f>IF('Blank 1116 Hour Log'!$B$45=3,WORKDAY(E184-1,1),WORKDAY(B184-1,1))</f>
        <v>43129</v>
      </c>
      <c r="M184" s="144" t="str">
        <f t="shared" si="26"/>
        <v/>
      </c>
    </row>
    <row r="185" spans="1:13" x14ac:dyDescent="0.2">
      <c r="A185">
        <f>IF('Blank 1116 Hour Log'!$B$45=3,1*(CONCATENATE(TEXT(J185,0),TEXT(K185,"00"))),1*(CONCATENATE(TEXT(H185,0),TEXT(I185,"00"))))</f>
        <v>130</v>
      </c>
      <c r="B185" s="122">
        <v>43130</v>
      </c>
      <c r="C185">
        <f t="shared" si="19"/>
        <v>3</v>
      </c>
      <c r="D185" t="str">
        <f t="shared" si="20"/>
        <v>T</v>
      </c>
      <c r="E185" s="122">
        <v>43495</v>
      </c>
      <c r="F185">
        <f t="shared" si="21"/>
        <v>4</v>
      </c>
      <c r="G185" t="str">
        <f t="shared" si="22"/>
        <v>W</v>
      </c>
      <c r="H185">
        <f t="shared" si="18"/>
        <v>1</v>
      </c>
      <c r="I185">
        <f t="shared" si="23"/>
        <v>30</v>
      </c>
      <c r="J185">
        <f t="shared" si="24"/>
        <v>1</v>
      </c>
      <c r="K185">
        <f t="shared" si="25"/>
        <v>30</v>
      </c>
      <c r="L185" s="122">
        <f>IF('Blank 1116 Hour Log'!$B$45=3,WORKDAY(E185-1,1),WORKDAY(B185-1,1))</f>
        <v>43130</v>
      </c>
      <c r="M185" s="144" t="str">
        <f t="shared" si="26"/>
        <v/>
      </c>
    </row>
    <row r="186" spans="1:13" x14ac:dyDescent="0.2">
      <c r="A186">
        <f>IF('Blank 1116 Hour Log'!$B$45=3,1*(CONCATENATE(TEXT(J186,0),TEXT(K186,"00"))),1*(CONCATENATE(TEXT(H186,0),TEXT(I186,"00"))))</f>
        <v>131</v>
      </c>
      <c r="B186" s="122">
        <v>43131</v>
      </c>
      <c r="C186">
        <f t="shared" si="19"/>
        <v>4</v>
      </c>
      <c r="D186" t="str">
        <f t="shared" si="20"/>
        <v>W</v>
      </c>
      <c r="E186" s="122">
        <v>43496</v>
      </c>
      <c r="F186">
        <f t="shared" si="21"/>
        <v>5</v>
      </c>
      <c r="G186" t="str">
        <f t="shared" si="22"/>
        <v>R</v>
      </c>
      <c r="H186">
        <f t="shared" si="18"/>
        <v>1</v>
      </c>
      <c r="I186">
        <f t="shared" si="23"/>
        <v>31</v>
      </c>
      <c r="J186">
        <f t="shared" si="24"/>
        <v>1</v>
      </c>
      <c r="K186">
        <f t="shared" si="25"/>
        <v>31</v>
      </c>
      <c r="L186" s="122">
        <f>IF('Blank 1116 Hour Log'!$B$45=3,WORKDAY(E186-1,1),WORKDAY(B186-1,1))</f>
        <v>43131</v>
      </c>
      <c r="M186" s="144" t="str">
        <f t="shared" si="26"/>
        <v/>
      </c>
    </row>
    <row r="187" spans="1:13" x14ac:dyDescent="0.2">
      <c r="A187">
        <f>IF('Blank 1116 Hour Log'!$B$45=3,1*(CONCATENATE(TEXT(J187,0),TEXT(K187,"00"))),1*(CONCATENATE(TEXT(H187,0),TEXT(I187,"00"))))</f>
        <v>201</v>
      </c>
      <c r="B187" s="122">
        <v>43132</v>
      </c>
      <c r="C187">
        <f t="shared" si="19"/>
        <v>5</v>
      </c>
      <c r="D187" t="str">
        <f t="shared" si="20"/>
        <v>R</v>
      </c>
      <c r="E187" s="122">
        <v>43497</v>
      </c>
      <c r="F187">
        <f t="shared" si="21"/>
        <v>6</v>
      </c>
      <c r="G187" t="str">
        <f t="shared" si="22"/>
        <v>F</v>
      </c>
      <c r="H187">
        <f t="shared" si="18"/>
        <v>2</v>
      </c>
      <c r="I187">
        <f t="shared" si="23"/>
        <v>1</v>
      </c>
      <c r="J187">
        <f t="shared" si="24"/>
        <v>2</v>
      </c>
      <c r="K187">
        <f t="shared" si="25"/>
        <v>1</v>
      </c>
      <c r="L187" s="122">
        <f>IF('Blank 1116 Hour Log'!$B$45=3,WORKDAY(E187-1,1),WORKDAY(B187-1,1))</f>
        <v>43132</v>
      </c>
      <c r="M187" s="144" t="str">
        <f t="shared" si="26"/>
        <v/>
      </c>
    </row>
    <row r="188" spans="1:13" x14ac:dyDescent="0.2">
      <c r="A188">
        <f>IF('Blank 1116 Hour Log'!$B$45=3,1*(CONCATENATE(TEXT(J188,0),TEXT(K188,"00"))),1*(CONCATENATE(TEXT(H188,0),TEXT(I188,"00"))))</f>
        <v>202</v>
      </c>
      <c r="B188" s="122">
        <v>43133</v>
      </c>
      <c r="C188">
        <f t="shared" si="19"/>
        <v>6</v>
      </c>
      <c r="D188" t="str">
        <f t="shared" si="20"/>
        <v>F</v>
      </c>
      <c r="E188" s="122">
        <v>43498</v>
      </c>
      <c r="F188">
        <f t="shared" si="21"/>
        <v>7</v>
      </c>
      <c r="G188" t="str">
        <f t="shared" si="22"/>
        <v>S</v>
      </c>
      <c r="H188">
        <f t="shared" si="18"/>
        <v>2</v>
      </c>
      <c r="I188">
        <f t="shared" si="23"/>
        <v>2</v>
      </c>
      <c r="J188">
        <f t="shared" si="24"/>
        <v>2</v>
      </c>
      <c r="K188">
        <f t="shared" si="25"/>
        <v>2</v>
      </c>
      <c r="L188" s="122">
        <f>IF('Blank 1116 Hour Log'!$B$45=3,WORKDAY(E188-1,1),WORKDAY(B188-1,1))</f>
        <v>43133</v>
      </c>
      <c r="M188" s="144" t="str">
        <f t="shared" si="26"/>
        <v/>
      </c>
    </row>
    <row r="189" spans="1:13" x14ac:dyDescent="0.2">
      <c r="A189">
        <f>IF('Blank 1116 Hour Log'!$B$45=3,1*(CONCATENATE(TEXT(J189,0),TEXT(K189,"00"))),1*(CONCATENATE(TEXT(H189,0),TEXT(I189,"00"))))</f>
        <v>203</v>
      </c>
      <c r="B189" s="122">
        <v>43134</v>
      </c>
      <c r="C189">
        <f t="shared" si="19"/>
        <v>7</v>
      </c>
      <c r="D189" t="str">
        <f t="shared" si="20"/>
        <v>S</v>
      </c>
      <c r="E189" s="122">
        <v>43499</v>
      </c>
      <c r="F189">
        <f t="shared" si="21"/>
        <v>1</v>
      </c>
      <c r="G189" t="str">
        <f t="shared" si="22"/>
        <v>S</v>
      </c>
      <c r="H189">
        <f t="shared" si="18"/>
        <v>2</v>
      </c>
      <c r="I189">
        <f t="shared" si="23"/>
        <v>3</v>
      </c>
      <c r="J189">
        <f t="shared" si="24"/>
        <v>2</v>
      </c>
      <c r="K189">
        <f t="shared" si="25"/>
        <v>3</v>
      </c>
      <c r="L189" s="122">
        <f>IF('Blank 1116 Hour Log'!$B$45=3,WORKDAY(E189-1,1),WORKDAY(B189-1,1))</f>
        <v>43136</v>
      </c>
      <c r="M189" s="144" t="str">
        <f t="shared" si="26"/>
        <v/>
      </c>
    </row>
    <row r="190" spans="1:13" x14ac:dyDescent="0.2">
      <c r="A190">
        <f>IF('Blank 1116 Hour Log'!$B$45=3,1*(CONCATENATE(TEXT(J190,0),TEXT(K190,"00"))),1*(CONCATENATE(TEXT(H190,0),TEXT(I190,"00"))))</f>
        <v>204</v>
      </c>
      <c r="B190" s="122">
        <v>43135</v>
      </c>
      <c r="C190">
        <f t="shared" si="19"/>
        <v>1</v>
      </c>
      <c r="D190" t="str">
        <f t="shared" si="20"/>
        <v>S</v>
      </c>
      <c r="E190" s="122">
        <v>43500</v>
      </c>
      <c r="F190">
        <f t="shared" si="21"/>
        <v>2</v>
      </c>
      <c r="G190" t="str">
        <f t="shared" si="22"/>
        <v>M</v>
      </c>
      <c r="H190">
        <f t="shared" si="18"/>
        <v>2</v>
      </c>
      <c r="I190">
        <f t="shared" si="23"/>
        <v>4</v>
      </c>
      <c r="J190">
        <f t="shared" si="24"/>
        <v>2</v>
      </c>
      <c r="K190">
        <f t="shared" si="25"/>
        <v>4</v>
      </c>
      <c r="L190" s="122">
        <f>IF('Blank 1116 Hour Log'!$B$45=3,WORKDAY(E190-1,1),WORKDAY(B190-1,1))</f>
        <v>43136</v>
      </c>
      <c r="M190" s="144" t="str">
        <f t="shared" si="26"/>
        <v/>
      </c>
    </row>
    <row r="191" spans="1:13" x14ac:dyDescent="0.2">
      <c r="A191">
        <f>IF('Blank 1116 Hour Log'!$B$45=3,1*(CONCATENATE(TEXT(J191,0),TEXT(K191,"00"))),1*(CONCATENATE(TEXT(H191,0),TEXT(I191,"00"))))</f>
        <v>205</v>
      </c>
      <c r="B191" s="122">
        <v>43136</v>
      </c>
      <c r="C191">
        <f t="shared" si="19"/>
        <v>2</v>
      </c>
      <c r="D191" t="str">
        <f t="shared" si="20"/>
        <v>M</v>
      </c>
      <c r="E191" s="122">
        <v>43501</v>
      </c>
      <c r="F191">
        <f t="shared" si="21"/>
        <v>3</v>
      </c>
      <c r="G191" t="str">
        <f t="shared" si="22"/>
        <v>T</v>
      </c>
      <c r="H191">
        <f t="shared" si="18"/>
        <v>2</v>
      </c>
      <c r="I191">
        <f t="shared" si="23"/>
        <v>5</v>
      </c>
      <c r="J191">
        <f t="shared" si="24"/>
        <v>2</v>
      </c>
      <c r="K191">
        <f t="shared" si="25"/>
        <v>5</v>
      </c>
      <c r="L191" s="122">
        <f>IF('Blank 1116 Hour Log'!$B$45=3,WORKDAY(E191-1,1),WORKDAY(B191-1,1))</f>
        <v>43136</v>
      </c>
      <c r="M191" s="144" t="str">
        <f t="shared" si="26"/>
        <v/>
      </c>
    </row>
    <row r="192" spans="1:13" x14ac:dyDescent="0.2">
      <c r="A192">
        <f>IF('Blank 1116 Hour Log'!$B$45=3,1*(CONCATENATE(TEXT(J192,0),TEXT(K192,"00"))),1*(CONCATENATE(TEXT(H192,0),TEXT(I192,"00"))))</f>
        <v>206</v>
      </c>
      <c r="B192" s="122">
        <v>43137</v>
      </c>
      <c r="C192">
        <f t="shared" si="19"/>
        <v>3</v>
      </c>
      <c r="D192" t="str">
        <f t="shared" si="20"/>
        <v>T</v>
      </c>
      <c r="E192" s="122">
        <v>43502</v>
      </c>
      <c r="F192">
        <f t="shared" si="21"/>
        <v>4</v>
      </c>
      <c r="G192" t="str">
        <f t="shared" si="22"/>
        <v>W</v>
      </c>
      <c r="H192">
        <f t="shared" si="18"/>
        <v>2</v>
      </c>
      <c r="I192">
        <f t="shared" si="23"/>
        <v>6</v>
      </c>
      <c r="J192">
        <f t="shared" si="24"/>
        <v>2</v>
      </c>
      <c r="K192">
        <f t="shared" si="25"/>
        <v>6</v>
      </c>
      <c r="L192" s="122">
        <f>IF('Blank 1116 Hour Log'!$B$45=3,WORKDAY(E192-1,1),WORKDAY(B192-1,1))</f>
        <v>43137</v>
      </c>
      <c r="M192" s="144" t="str">
        <f t="shared" si="26"/>
        <v/>
      </c>
    </row>
    <row r="193" spans="1:13" x14ac:dyDescent="0.2">
      <c r="A193">
        <f>IF('Blank 1116 Hour Log'!$B$45=3,1*(CONCATENATE(TEXT(J193,0),TEXT(K193,"00"))),1*(CONCATENATE(TEXT(H193,0),TEXT(I193,"00"))))</f>
        <v>207</v>
      </c>
      <c r="B193" s="122">
        <v>43138</v>
      </c>
      <c r="C193">
        <f t="shared" si="19"/>
        <v>4</v>
      </c>
      <c r="D193" t="str">
        <f t="shared" si="20"/>
        <v>W</v>
      </c>
      <c r="E193" s="122">
        <v>43503</v>
      </c>
      <c r="F193">
        <f t="shared" si="21"/>
        <v>5</v>
      </c>
      <c r="G193" t="str">
        <f t="shared" si="22"/>
        <v>R</v>
      </c>
      <c r="H193">
        <f t="shared" si="18"/>
        <v>2</v>
      </c>
      <c r="I193">
        <f t="shared" si="23"/>
        <v>7</v>
      </c>
      <c r="J193">
        <f t="shared" si="24"/>
        <v>2</v>
      </c>
      <c r="K193">
        <f t="shared" si="25"/>
        <v>7</v>
      </c>
      <c r="L193" s="122">
        <f>IF('Blank 1116 Hour Log'!$B$45=3,WORKDAY(E193-1,1),WORKDAY(B193-1,1))</f>
        <v>43138</v>
      </c>
      <c r="M193" s="144" t="str">
        <f t="shared" si="26"/>
        <v/>
      </c>
    </row>
    <row r="194" spans="1:13" x14ac:dyDescent="0.2">
      <c r="A194">
        <f>IF('Blank 1116 Hour Log'!$B$45=3,1*(CONCATENATE(TEXT(J194,0),TEXT(K194,"00"))),1*(CONCATENATE(TEXT(H194,0),TEXT(I194,"00"))))</f>
        <v>208</v>
      </c>
      <c r="B194" s="122">
        <v>43139</v>
      </c>
      <c r="C194">
        <f t="shared" si="19"/>
        <v>5</v>
      </c>
      <c r="D194" t="str">
        <f t="shared" si="20"/>
        <v>R</v>
      </c>
      <c r="E194" s="122">
        <v>43504</v>
      </c>
      <c r="F194">
        <f t="shared" si="21"/>
        <v>6</v>
      </c>
      <c r="G194" t="str">
        <f t="shared" si="22"/>
        <v>F</v>
      </c>
      <c r="H194">
        <f t="shared" si="18"/>
        <v>2</v>
      </c>
      <c r="I194">
        <f t="shared" si="23"/>
        <v>8</v>
      </c>
      <c r="J194">
        <f t="shared" si="24"/>
        <v>2</v>
      </c>
      <c r="K194">
        <f t="shared" si="25"/>
        <v>8</v>
      </c>
      <c r="L194" s="122">
        <f>IF('Blank 1116 Hour Log'!$B$45=3,WORKDAY(E194-1,1),WORKDAY(B194-1,1))</f>
        <v>43139</v>
      </c>
      <c r="M194" s="144" t="str">
        <f t="shared" si="26"/>
        <v/>
      </c>
    </row>
    <row r="195" spans="1:13" x14ac:dyDescent="0.2">
      <c r="A195">
        <f>IF('Blank 1116 Hour Log'!$B$45=3,1*(CONCATENATE(TEXT(J195,0),TEXT(K195,"00"))),1*(CONCATENATE(TEXT(H195,0),TEXT(I195,"00"))))</f>
        <v>209</v>
      </c>
      <c r="B195" s="122">
        <v>43140</v>
      </c>
      <c r="C195">
        <f t="shared" si="19"/>
        <v>6</v>
      </c>
      <c r="D195" t="str">
        <f t="shared" si="20"/>
        <v>F</v>
      </c>
      <c r="E195" s="122">
        <v>43505</v>
      </c>
      <c r="F195">
        <f t="shared" si="21"/>
        <v>7</v>
      </c>
      <c r="G195" t="str">
        <f t="shared" si="22"/>
        <v>S</v>
      </c>
      <c r="H195">
        <f t="shared" ref="H195:H258" si="27">MONTH(B195)</f>
        <v>2</v>
      </c>
      <c r="I195">
        <f t="shared" si="23"/>
        <v>9</v>
      </c>
      <c r="J195">
        <f t="shared" si="24"/>
        <v>2</v>
      </c>
      <c r="K195">
        <f t="shared" si="25"/>
        <v>9</v>
      </c>
      <c r="L195" s="122">
        <f>IF('Blank 1116 Hour Log'!$B$45=3,WORKDAY(E195-1,1),WORKDAY(B195-1,1))</f>
        <v>43140</v>
      </c>
      <c r="M195" s="144" t="str">
        <f t="shared" si="26"/>
        <v/>
      </c>
    </row>
    <row r="196" spans="1:13" x14ac:dyDescent="0.2">
      <c r="A196">
        <f>IF('Blank 1116 Hour Log'!$B$45=3,1*(CONCATENATE(TEXT(J196,0),TEXT(K196,"00"))),1*(CONCATENATE(TEXT(H196,0),TEXT(I196,"00"))))</f>
        <v>210</v>
      </c>
      <c r="B196" s="122">
        <v>43141</v>
      </c>
      <c r="C196">
        <f t="shared" ref="C196:C259" si="28">WEEKDAY(B196)</f>
        <v>7</v>
      </c>
      <c r="D196" t="str">
        <f t="shared" ref="D196:D259" si="29">VLOOKUP(C196,$O$3:$P$9,2,FALSE)</f>
        <v>S</v>
      </c>
      <c r="E196" s="122">
        <v>43506</v>
      </c>
      <c r="F196">
        <f t="shared" ref="F196:F259" si="30">WEEKDAY(E196)</f>
        <v>1</v>
      </c>
      <c r="G196" t="str">
        <f t="shared" ref="G196:G259" si="31">VLOOKUP(F196,$O$3:$P$9,2,FALSE)</f>
        <v>S</v>
      </c>
      <c r="H196">
        <f t="shared" si="27"/>
        <v>2</v>
      </c>
      <c r="I196">
        <f t="shared" ref="I196:I259" si="32">DAY(B196)</f>
        <v>10</v>
      </c>
      <c r="J196">
        <f t="shared" ref="J196:J259" si="33">MONTH(E196)</f>
        <v>2</v>
      </c>
      <c r="K196">
        <f t="shared" ref="K196:K259" si="34">DAY(E196)</f>
        <v>10</v>
      </c>
      <c r="L196" s="122">
        <f>IF('Blank 1116 Hour Log'!$B$45=3,WORKDAY(E196-1,1),WORKDAY(B196-1,1))</f>
        <v>43143</v>
      </c>
      <c r="M196" s="144" t="str">
        <f t="shared" ref="M196:M259" si="35">IF(AND(B196=L196,H196=9,I196=20),B196,IF(AND(B196&lt;&gt;L196,H196=9,I196=20),L196,""))</f>
        <v/>
      </c>
    </row>
    <row r="197" spans="1:13" x14ac:dyDescent="0.2">
      <c r="A197">
        <f>IF('Blank 1116 Hour Log'!$B$45=3,1*(CONCATENATE(TEXT(J197,0),TEXT(K197,"00"))),1*(CONCATENATE(TEXT(H197,0),TEXT(I197,"00"))))</f>
        <v>211</v>
      </c>
      <c r="B197" s="122">
        <v>43142</v>
      </c>
      <c r="C197">
        <f t="shared" si="28"/>
        <v>1</v>
      </c>
      <c r="D197" t="str">
        <f t="shared" si="29"/>
        <v>S</v>
      </c>
      <c r="E197" s="122">
        <v>43507</v>
      </c>
      <c r="F197">
        <f t="shared" si="30"/>
        <v>2</v>
      </c>
      <c r="G197" t="str">
        <f t="shared" si="31"/>
        <v>M</v>
      </c>
      <c r="H197">
        <f t="shared" si="27"/>
        <v>2</v>
      </c>
      <c r="I197">
        <f t="shared" si="32"/>
        <v>11</v>
      </c>
      <c r="J197">
        <f t="shared" si="33"/>
        <v>2</v>
      </c>
      <c r="K197">
        <f t="shared" si="34"/>
        <v>11</v>
      </c>
      <c r="L197" s="122">
        <f>IF('Blank 1116 Hour Log'!$B$45=3,WORKDAY(E197-1,1),WORKDAY(B197-1,1))</f>
        <v>43143</v>
      </c>
      <c r="M197" s="144" t="str">
        <f t="shared" si="35"/>
        <v/>
      </c>
    </row>
    <row r="198" spans="1:13" x14ac:dyDescent="0.2">
      <c r="A198">
        <f>IF('Blank 1116 Hour Log'!$B$45=3,1*(CONCATENATE(TEXT(J198,0),TEXT(K198,"00"))),1*(CONCATENATE(TEXT(H198,0),TEXT(I198,"00"))))</f>
        <v>212</v>
      </c>
      <c r="B198" s="122">
        <v>43143</v>
      </c>
      <c r="C198">
        <f t="shared" si="28"/>
        <v>2</v>
      </c>
      <c r="D198" t="str">
        <f t="shared" si="29"/>
        <v>M</v>
      </c>
      <c r="E198" s="122">
        <v>43508</v>
      </c>
      <c r="F198">
        <f t="shared" si="30"/>
        <v>3</v>
      </c>
      <c r="G198" t="str">
        <f t="shared" si="31"/>
        <v>T</v>
      </c>
      <c r="H198">
        <f t="shared" si="27"/>
        <v>2</v>
      </c>
      <c r="I198">
        <f t="shared" si="32"/>
        <v>12</v>
      </c>
      <c r="J198">
        <f t="shared" si="33"/>
        <v>2</v>
      </c>
      <c r="K198">
        <f t="shared" si="34"/>
        <v>12</v>
      </c>
      <c r="L198" s="122">
        <f>IF('Blank 1116 Hour Log'!$B$45=3,WORKDAY(E198-1,1),WORKDAY(B198-1,1))</f>
        <v>43143</v>
      </c>
      <c r="M198" s="144" t="str">
        <f t="shared" si="35"/>
        <v/>
      </c>
    </row>
    <row r="199" spans="1:13" x14ac:dyDescent="0.2">
      <c r="A199">
        <f>IF('Blank 1116 Hour Log'!$B$45=3,1*(CONCATENATE(TEXT(J199,0),TEXT(K199,"00"))),1*(CONCATENATE(TEXT(H199,0),TEXT(I199,"00"))))</f>
        <v>213</v>
      </c>
      <c r="B199" s="122">
        <v>43144</v>
      </c>
      <c r="C199">
        <f t="shared" si="28"/>
        <v>3</v>
      </c>
      <c r="D199" t="str">
        <f t="shared" si="29"/>
        <v>T</v>
      </c>
      <c r="E199" s="122">
        <v>43509</v>
      </c>
      <c r="F199">
        <f t="shared" si="30"/>
        <v>4</v>
      </c>
      <c r="G199" t="str">
        <f t="shared" si="31"/>
        <v>W</v>
      </c>
      <c r="H199">
        <f t="shared" si="27"/>
        <v>2</v>
      </c>
      <c r="I199">
        <f t="shared" si="32"/>
        <v>13</v>
      </c>
      <c r="J199">
        <f t="shared" si="33"/>
        <v>2</v>
      </c>
      <c r="K199">
        <f t="shared" si="34"/>
        <v>13</v>
      </c>
      <c r="L199" s="122">
        <f>IF('Blank 1116 Hour Log'!$B$45=3,WORKDAY(E199-1,1),WORKDAY(B199-1,1))</f>
        <v>43144</v>
      </c>
      <c r="M199" s="144" t="str">
        <f t="shared" si="35"/>
        <v/>
      </c>
    </row>
    <row r="200" spans="1:13" x14ac:dyDescent="0.2">
      <c r="A200">
        <f>IF('Blank 1116 Hour Log'!$B$45=3,1*(CONCATENATE(TEXT(J200,0),TEXT(K200,"00"))),1*(CONCATENATE(TEXT(H200,0),TEXT(I200,"00"))))</f>
        <v>214</v>
      </c>
      <c r="B200" s="122">
        <v>43145</v>
      </c>
      <c r="C200">
        <f t="shared" si="28"/>
        <v>4</v>
      </c>
      <c r="D200" t="str">
        <f t="shared" si="29"/>
        <v>W</v>
      </c>
      <c r="E200" s="122">
        <v>43510</v>
      </c>
      <c r="F200">
        <f t="shared" si="30"/>
        <v>5</v>
      </c>
      <c r="G200" t="str">
        <f t="shared" si="31"/>
        <v>R</v>
      </c>
      <c r="H200">
        <f t="shared" si="27"/>
        <v>2</v>
      </c>
      <c r="I200">
        <f t="shared" si="32"/>
        <v>14</v>
      </c>
      <c r="J200">
        <f t="shared" si="33"/>
        <v>2</v>
      </c>
      <c r="K200">
        <f t="shared" si="34"/>
        <v>14</v>
      </c>
      <c r="L200" s="122">
        <f>IF('Blank 1116 Hour Log'!$B$45=3,WORKDAY(E200-1,1),WORKDAY(B200-1,1))</f>
        <v>43145</v>
      </c>
      <c r="M200" s="144" t="str">
        <f t="shared" si="35"/>
        <v/>
      </c>
    </row>
    <row r="201" spans="1:13" x14ac:dyDescent="0.2">
      <c r="A201">
        <f>IF('Blank 1116 Hour Log'!$B$45=3,1*(CONCATENATE(TEXT(J201,0),TEXT(K201,"00"))),1*(CONCATENATE(TEXT(H201,0),TEXT(I201,"00"))))</f>
        <v>215</v>
      </c>
      <c r="B201" s="122">
        <v>43146</v>
      </c>
      <c r="C201">
        <f t="shared" si="28"/>
        <v>5</v>
      </c>
      <c r="D201" t="str">
        <f t="shared" si="29"/>
        <v>R</v>
      </c>
      <c r="E201" s="122">
        <v>43511</v>
      </c>
      <c r="F201">
        <f t="shared" si="30"/>
        <v>6</v>
      </c>
      <c r="G201" t="str">
        <f t="shared" si="31"/>
        <v>F</v>
      </c>
      <c r="H201">
        <f t="shared" si="27"/>
        <v>2</v>
      </c>
      <c r="I201">
        <f t="shared" si="32"/>
        <v>15</v>
      </c>
      <c r="J201">
        <f t="shared" si="33"/>
        <v>2</v>
      </c>
      <c r="K201">
        <f t="shared" si="34"/>
        <v>15</v>
      </c>
      <c r="L201" s="122">
        <f>IF('Blank 1116 Hour Log'!$B$45=3,WORKDAY(E201-1,1),WORKDAY(B201-1,1))</f>
        <v>43146</v>
      </c>
      <c r="M201" s="144" t="str">
        <f t="shared" si="35"/>
        <v/>
      </c>
    </row>
    <row r="202" spans="1:13" x14ac:dyDescent="0.2">
      <c r="A202">
        <f>IF('Blank 1116 Hour Log'!$B$45=3,1*(CONCATENATE(TEXT(J202,0),TEXT(K202,"00"))),1*(CONCATENATE(TEXT(H202,0),TEXT(I202,"00"))))</f>
        <v>216</v>
      </c>
      <c r="B202" s="122">
        <v>43147</v>
      </c>
      <c r="C202">
        <f t="shared" si="28"/>
        <v>6</v>
      </c>
      <c r="D202" t="str">
        <f t="shared" si="29"/>
        <v>F</v>
      </c>
      <c r="E202" s="122">
        <v>43512</v>
      </c>
      <c r="F202">
        <f t="shared" si="30"/>
        <v>7</v>
      </c>
      <c r="G202" t="str">
        <f t="shared" si="31"/>
        <v>S</v>
      </c>
      <c r="H202">
        <f t="shared" si="27"/>
        <v>2</v>
      </c>
      <c r="I202">
        <f t="shared" si="32"/>
        <v>16</v>
      </c>
      <c r="J202">
        <f t="shared" si="33"/>
        <v>2</v>
      </c>
      <c r="K202">
        <f t="shared" si="34"/>
        <v>16</v>
      </c>
      <c r="L202" s="122">
        <f>IF('Blank 1116 Hour Log'!$B$45=3,WORKDAY(E202-1,1),WORKDAY(B202-1,1))</f>
        <v>43147</v>
      </c>
      <c r="M202" s="144" t="str">
        <f t="shared" si="35"/>
        <v/>
      </c>
    </row>
    <row r="203" spans="1:13" x14ac:dyDescent="0.2">
      <c r="A203">
        <f>IF('Blank 1116 Hour Log'!$B$45=3,1*(CONCATENATE(TEXT(J203,0),TEXT(K203,"00"))),1*(CONCATENATE(TEXT(H203,0),TEXT(I203,"00"))))</f>
        <v>217</v>
      </c>
      <c r="B203" s="122">
        <v>43148</v>
      </c>
      <c r="C203">
        <f t="shared" si="28"/>
        <v>7</v>
      </c>
      <c r="D203" t="str">
        <f t="shared" si="29"/>
        <v>S</v>
      </c>
      <c r="E203" s="122">
        <v>43513</v>
      </c>
      <c r="F203">
        <f t="shared" si="30"/>
        <v>1</v>
      </c>
      <c r="G203" t="str">
        <f t="shared" si="31"/>
        <v>S</v>
      </c>
      <c r="H203">
        <f t="shared" si="27"/>
        <v>2</v>
      </c>
      <c r="I203">
        <f t="shared" si="32"/>
        <v>17</v>
      </c>
      <c r="J203">
        <f t="shared" si="33"/>
        <v>2</v>
      </c>
      <c r="K203">
        <f t="shared" si="34"/>
        <v>17</v>
      </c>
      <c r="L203" s="122">
        <f>IF('Blank 1116 Hour Log'!$B$45=3,WORKDAY(E203-1,1),WORKDAY(B203-1,1))</f>
        <v>43150</v>
      </c>
      <c r="M203" s="144" t="str">
        <f t="shared" si="35"/>
        <v/>
      </c>
    </row>
    <row r="204" spans="1:13" x14ac:dyDescent="0.2">
      <c r="A204">
        <f>IF('Blank 1116 Hour Log'!$B$45=3,1*(CONCATENATE(TEXT(J204,0),TEXT(K204,"00"))),1*(CONCATENATE(TEXT(H204,0),TEXT(I204,"00"))))</f>
        <v>218</v>
      </c>
      <c r="B204" s="122">
        <v>43149</v>
      </c>
      <c r="C204">
        <f t="shared" si="28"/>
        <v>1</v>
      </c>
      <c r="D204" t="str">
        <f t="shared" si="29"/>
        <v>S</v>
      </c>
      <c r="E204" s="122">
        <v>43514</v>
      </c>
      <c r="F204">
        <f t="shared" si="30"/>
        <v>2</v>
      </c>
      <c r="G204" t="str">
        <f t="shared" si="31"/>
        <v>M</v>
      </c>
      <c r="H204">
        <f t="shared" si="27"/>
        <v>2</v>
      </c>
      <c r="I204">
        <f t="shared" si="32"/>
        <v>18</v>
      </c>
      <c r="J204">
        <f t="shared" si="33"/>
        <v>2</v>
      </c>
      <c r="K204">
        <f t="shared" si="34"/>
        <v>18</v>
      </c>
      <c r="L204" s="122">
        <f>IF('Blank 1116 Hour Log'!$B$45=3,WORKDAY(E204-1,1),WORKDAY(B204-1,1))</f>
        <v>43150</v>
      </c>
      <c r="M204" s="144" t="str">
        <f t="shared" si="35"/>
        <v/>
      </c>
    </row>
    <row r="205" spans="1:13" x14ac:dyDescent="0.2">
      <c r="A205">
        <f>IF('Blank 1116 Hour Log'!$B$45=3,1*(CONCATENATE(TEXT(J205,0),TEXT(K205,"00"))),1*(CONCATENATE(TEXT(H205,0),TEXT(I205,"00"))))</f>
        <v>219</v>
      </c>
      <c r="B205" s="122">
        <v>43150</v>
      </c>
      <c r="C205">
        <f t="shared" si="28"/>
        <v>2</v>
      </c>
      <c r="D205" t="str">
        <f t="shared" si="29"/>
        <v>M</v>
      </c>
      <c r="E205" s="122">
        <v>43515</v>
      </c>
      <c r="F205">
        <f t="shared" si="30"/>
        <v>3</v>
      </c>
      <c r="G205" t="str">
        <f t="shared" si="31"/>
        <v>T</v>
      </c>
      <c r="H205">
        <f t="shared" si="27"/>
        <v>2</v>
      </c>
      <c r="I205">
        <f t="shared" si="32"/>
        <v>19</v>
      </c>
      <c r="J205">
        <f t="shared" si="33"/>
        <v>2</v>
      </c>
      <c r="K205">
        <f t="shared" si="34"/>
        <v>19</v>
      </c>
      <c r="L205" s="122">
        <f>IF('Blank 1116 Hour Log'!$B$45=3,WORKDAY(E205-1,1),WORKDAY(B205-1,1))</f>
        <v>43150</v>
      </c>
      <c r="M205" s="144" t="str">
        <f t="shared" si="35"/>
        <v/>
      </c>
    </row>
    <row r="206" spans="1:13" x14ac:dyDescent="0.2">
      <c r="A206">
        <f>IF('Blank 1116 Hour Log'!$B$45=3,1*(CONCATENATE(TEXT(J206,0),TEXT(K206,"00"))),1*(CONCATENATE(TEXT(H206,0),TEXT(I206,"00"))))</f>
        <v>220</v>
      </c>
      <c r="B206" s="122">
        <v>43151</v>
      </c>
      <c r="C206">
        <f t="shared" si="28"/>
        <v>3</v>
      </c>
      <c r="D206" t="str">
        <f t="shared" si="29"/>
        <v>T</v>
      </c>
      <c r="E206" s="122">
        <v>43516</v>
      </c>
      <c r="F206">
        <f t="shared" si="30"/>
        <v>4</v>
      </c>
      <c r="G206" t="str">
        <f t="shared" si="31"/>
        <v>W</v>
      </c>
      <c r="H206">
        <f t="shared" si="27"/>
        <v>2</v>
      </c>
      <c r="I206">
        <f t="shared" si="32"/>
        <v>20</v>
      </c>
      <c r="J206">
        <f t="shared" si="33"/>
        <v>2</v>
      </c>
      <c r="K206">
        <f t="shared" si="34"/>
        <v>20</v>
      </c>
      <c r="L206" s="122">
        <f>IF('Blank 1116 Hour Log'!$B$45=3,WORKDAY(E206-1,1),WORKDAY(B206-1,1))</f>
        <v>43151</v>
      </c>
      <c r="M206" s="144" t="str">
        <f t="shared" si="35"/>
        <v/>
      </c>
    </row>
    <row r="207" spans="1:13" x14ac:dyDescent="0.2">
      <c r="A207">
        <f>IF('Blank 1116 Hour Log'!$B$45=3,1*(CONCATENATE(TEXT(J207,0),TEXT(K207,"00"))),1*(CONCATENATE(TEXT(H207,0),TEXT(I207,"00"))))</f>
        <v>221</v>
      </c>
      <c r="B207" s="122">
        <v>43152</v>
      </c>
      <c r="C207">
        <f t="shared" si="28"/>
        <v>4</v>
      </c>
      <c r="D207" t="str">
        <f t="shared" si="29"/>
        <v>W</v>
      </c>
      <c r="E207" s="122">
        <v>43517</v>
      </c>
      <c r="F207">
        <f t="shared" si="30"/>
        <v>5</v>
      </c>
      <c r="G207" t="str">
        <f t="shared" si="31"/>
        <v>R</v>
      </c>
      <c r="H207">
        <f t="shared" si="27"/>
        <v>2</v>
      </c>
      <c r="I207">
        <f t="shared" si="32"/>
        <v>21</v>
      </c>
      <c r="J207">
        <f t="shared" si="33"/>
        <v>2</v>
      </c>
      <c r="K207">
        <f t="shared" si="34"/>
        <v>21</v>
      </c>
      <c r="L207" s="122">
        <f>IF('Blank 1116 Hour Log'!$B$45=3,WORKDAY(E207-1,1),WORKDAY(B207-1,1))</f>
        <v>43152</v>
      </c>
      <c r="M207" s="144" t="str">
        <f t="shared" si="35"/>
        <v/>
      </c>
    </row>
    <row r="208" spans="1:13" x14ac:dyDescent="0.2">
      <c r="A208">
        <f>IF('Blank 1116 Hour Log'!$B$45=3,1*(CONCATENATE(TEXT(J208,0),TEXT(K208,"00"))),1*(CONCATENATE(TEXT(H208,0),TEXT(I208,"00"))))</f>
        <v>222</v>
      </c>
      <c r="B208" s="122">
        <v>43153</v>
      </c>
      <c r="C208">
        <f t="shared" si="28"/>
        <v>5</v>
      </c>
      <c r="D208" t="str">
        <f t="shared" si="29"/>
        <v>R</v>
      </c>
      <c r="E208" s="122">
        <v>43518</v>
      </c>
      <c r="F208">
        <f t="shared" si="30"/>
        <v>6</v>
      </c>
      <c r="G208" t="str">
        <f t="shared" si="31"/>
        <v>F</v>
      </c>
      <c r="H208">
        <f t="shared" si="27"/>
        <v>2</v>
      </c>
      <c r="I208">
        <f t="shared" si="32"/>
        <v>22</v>
      </c>
      <c r="J208">
        <f t="shared" si="33"/>
        <v>2</v>
      </c>
      <c r="K208">
        <f t="shared" si="34"/>
        <v>22</v>
      </c>
      <c r="L208" s="122">
        <f>IF('Blank 1116 Hour Log'!$B$45=3,WORKDAY(E208-1,1),WORKDAY(B208-1,1))</f>
        <v>43153</v>
      </c>
      <c r="M208" s="144" t="str">
        <f t="shared" si="35"/>
        <v/>
      </c>
    </row>
    <row r="209" spans="1:13" x14ac:dyDescent="0.2">
      <c r="A209">
        <f>IF('Blank 1116 Hour Log'!$B$45=3,1*(CONCATENATE(TEXT(J209,0),TEXT(K209,"00"))),1*(CONCATENATE(TEXT(H209,0),TEXT(I209,"00"))))</f>
        <v>223</v>
      </c>
      <c r="B209" s="122">
        <v>43154</v>
      </c>
      <c r="C209">
        <f t="shared" si="28"/>
        <v>6</v>
      </c>
      <c r="D209" t="str">
        <f t="shared" si="29"/>
        <v>F</v>
      </c>
      <c r="E209" s="122">
        <v>43519</v>
      </c>
      <c r="F209">
        <f t="shared" si="30"/>
        <v>7</v>
      </c>
      <c r="G209" t="str">
        <f t="shared" si="31"/>
        <v>S</v>
      </c>
      <c r="H209">
        <f t="shared" si="27"/>
        <v>2</v>
      </c>
      <c r="I209">
        <f t="shared" si="32"/>
        <v>23</v>
      </c>
      <c r="J209">
        <f t="shared" si="33"/>
        <v>2</v>
      </c>
      <c r="K209">
        <f t="shared" si="34"/>
        <v>23</v>
      </c>
      <c r="L209" s="122">
        <f>IF('Blank 1116 Hour Log'!$B$45=3,WORKDAY(E209-1,1),WORKDAY(B209-1,1))</f>
        <v>43154</v>
      </c>
      <c r="M209" s="144" t="str">
        <f t="shared" si="35"/>
        <v/>
      </c>
    </row>
    <row r="210" spans="1:13" x14ac:dyDescent="0.2">
      <c r="A210">
        <f>IF('Blank 1116 Hour Log'!$B$45=3,1*(CONCATENATE(TEXT(J210,0),TEXT(K210,"00"))),1*(CONCATENATE(TEXT(H210,0),TEXT(I210,"00"))))</f>
        <v>224</v>
      </c>
      <c r="B210" s="122">
        <v>43155</v>
      </c>
      <c r="C210">
        <f t="shared" si="28"/>
        <v>7</v>
      </c>
      <c r="D210" t="str">
        <f t="shared" si="29"/>
        <v>S</v>
      </c>
      <c r="E210" s="122">
        <v>43520</v>
      </c>
      <c r="F210">
        <f t="shared" si="30"/>
        <v>1</v>
      </c>
      <c r="G210" t="str">
        <f t="shared" si="31"/>
        <v>S</v>
      </c>
      <c r="H210">
        <f t="shared" si="27"/>
        <v>2</v>
      </c>
      <c r="I210">
        <f t="shared" si="32"/>
        <v>24</v>
      </c>
      <c r="J210">
        <f t="shared" si="33"/>
        <v>2</v>
      </c>
      <c r="K210">
        <f t="shared" si="34"/>
        <v>24</v>
      </c>
      <c r="L210" s="122">
        <f>IF('Blank 1116 Hour Log'!$B$45=3,WORKDAY(E210-1,1),WORKDAY(B210-1,1))</f>
        <v>43157</v>
      </c>
      <c r="M210" s="144" t="str">
        <f t="shared" si="35"/>
        <v/>
      </c>
    </row>
    <row r="211" spans="1:13" x14ac:dyDescent="0.2">
      <c r="A211">
        <f>IF('Blank 1116 Hour Log'!$B$45=3,1*(CONCATENATE(TEXT(J211,0),TEXT(K211,"00"))),1*(CONCATENATE(TEXT(H211,0),TEXT(I211,"00"))))</f>
        <v>225</v>
      </c>
      <c r="B211" s="122">
        <v>43156</v>
      </c>
      <c r="C211">
        <f t="shared" si="28"/>
        <v>1</v>
      </c>
      <c r="D211" t="str">
        <f t="shared" si="29"/>
        <v>S</v>
      </c>
      <c r="E211" s="122">
        <v>43521</v>
      </c>
      <c r="F211">
        <f t="shared" si="30"/>
        <v>2</v>
      </c>
      <c r="G211" t="str">
        <f t="shared" si="31"/>
        <v>M</v>
      </c>
      <c r="H211">
        <f t="shared" si="27"/>
        <v>2</v>
      </c>
      <c r="I211">
        <f t="shared" si="32"/>
        <v>25</v>
      </c>
      <c r="J211">
        <f t="shared" si="33"/>
        <v>2</v>
      </c>
      <c r="K211">
        <f t="shared" si="34"/>
        <v>25</v>
      </c>
      <c r="L211" s="122">
        <f>IF('Blank 1116 Hour Log'!$B$45=3,WORKDAY(E211-1,1),WORKDAY(B211-1,1))</f>
        <v>43157</v>
      </c>
      <c r="M211" s="144" t="str">
        <f t="shared" si="35"/>
        <v/>
      </c>
    </row>
    <row r="212" spans="1:13" x14ac:dyDescent="0.2">
      <c r="A212">
        <f>IF('Blank 1116 Hour Log'!$B$45=3,1*(CONCATENATE(TEXT(J212,0),TEXT(K212,"00"))),1*(CONCATENATE(TEXT(H212,0),TEXT(I212,"00"))))</f>
        <v>226</v>
      </c>
      <c r="B212" s="122">
        <v>43157</v>
      </c>
      <c r="C212">
        <f t="shared" si="28"/>
        <v>2</v>
      </c>
      <c r="D212" t="str">
        <f t="shared" si="29"/>
        <v>M</v>
      </c>
      <c r="E212" s="122">
        <v>43522</v>
      </c>
      <c r="F212">
        <f t="shared" si="30"/>
        <v>3</v>
      </c>
      <c r="G212" t="str">
        <f t="shared" si="31"/>
        <v>T</v>
      </c>
      <c r="H212">
        <f t="shared" si="27"/>
        <v>2</v>
      </c>
      <c r="I212">
        <f t="shared" si="32"/>
        <v>26</v>
      </c>
      <c r="J212">
        <f t="shared" si="33"/>
        <v>2</v>
      </c>
      <c r="K212">
        <f t="shared" si="34"/>
        <v>26</v>
      </c>
      <c r="L212" s="122">
        <f>IF('Blank 1116 Hour Log'!$B$45=3,WORKDAY(E212-1,1),WORKDAY(B212-1,1))</f>
        <v>43157</v>
      </c>
      <c r="M212" s="144" t="str">
        <f t="shared" si="35"/>
        <v/>
      </c>
    </row>
    <row r="213" spans="1:13" x14ac:dyDescent="0.2">
      <c r="A213">
        <f>IF('Blank 1116 Hour Log'!$B$45=3,1*(CONCATENATE(TEXT(J213,0),TEXT(K213,"00"))),1*(CONCATENATE(TEXT(H213,0),TEXT(I213,"00"))))</f>
        <v>227</v>
      </c>
      <c r="B213" s="122">
        <v>43158</v>
      </c>
      <c r="C213">
        <f t="shared" si="28"/>
        <v>3</v>
      </c>
      <c r="D213" t="str">
        <f t="shared" si="29"/>
        <v>T</v>
      </c>
      <c r="E213" s="122">
        <v>43523</v>
      </c>
      <c r="F213">
        <f t="shared" si="30"/>
        <v>4</v>
      </c>
      <c r="G213" t="str">
        <f t="shared" si="31"/>
        <v>W</v>
      </c>
      <c r="H213">
        <f t="shared" si="27"/>
        <v>2</v>
      </c>
      <c r="I213">
        <f t="shared" si="32"/>
        <v>27</v>
      </c>
      <c r="J213">
        <f t="shared" si="33"/>
        <v>2</v>
      </c>
      <c r="K213">
        <f t="shared" si="34"/>
        <v>27</v>
      </c>
      <c r="L213" s="122">
        <f>IF('Blank 1116 Hour Log'!$B$45=3,WORKDAY(E213-1,1),WORKDAY(B213-1,1))</f>
        <v>43158</v>
      </c>
      <c r="M213" s="144" t="str">
        <f t="shared" si="35"/>
        <v/>
      </c>
    </row>
    <row r="214" spans="1:13" x14ac:dyDescent="0.2">
      <c r="A214">
        <f>IF('Blank 1116 Hour Log'!$B$45=3,1*(CONCATENATE(TEXT(J214,0),TEXT(K214,"00"))),1*(CONCATENATE(TEXT(H214,0),TEXT(I214,"00"))))</f>
        <v>228</v>
      </c>
      <c r="B214" s="122">
        <v>43159</v>
      </c>
      <c r="C214">
        <f t="shared" si="28"/>
        <v>4</v>
      </c>
      <c r="D214" t="str">
        <f t="shared" si="29"/>
        <v>W</v>
      </c>
      <c r="E214" s="122">
        <v>43524</v>
      </c>
      <c r="F214">
        <f t="shared" si="30"/>
        <v>5</v>
      </c>
      <c r="G214" t="str">
        <f t="shared" si="31"/>
        <v>R</v>
      </c>
      <c r="H214">
        <f t="shared" si="27"/>
        <v>2</v>
      </c>
      <c r="I214">
        <f t="shared" si="32"/>
        <v>28</v>
      </c>
      <c r="J214">
        <f t="shared" si="33"/>
        <v>2</v>
      </c>
      <c r="K214">
        <f t="shared" si="34"/>
        <v>28</v>
      </c>
      <c r="L214" s="122">
        <f>IF('Blank 1116 Hour Log'!$B$45=3,WORKDAY(E214-1,1),WORKDAY(B214-1,1))</f>
        <v>43159</v>
      </c>
      <c r="M214" s="144" t="str">
        <f t="shared" si="35"/>
        <v/>
      </c>
    </row>
    <row r="215" spans="1:13" x14ac:dyDescent="0.2">
      <c r="A215">
        <f>IF('Blank 1116 Hour Log'!$B$45=3,1*(CONCATENATE(TEXT(J215,0),TEXT(K215,"00"))),1*(CONCATENATE(TEXT(H215,0),TEXT(I215,"00"))))</f>
        <v>301</v>
      </c>
      <c r="B215" s="122">
        <v>43160</v>
      </c>
      <c r="C215">
        <f t="shared" si="28"/>
        <v>5</v>
      </c>
      <c r="D215" t="str">
        <f t="shared" si="29"/>
        <v>R</v>
      </c>
      <c r="E215" s="122">
        <v>43525</v>
      </c>
      <c r="F215">
        <f t="shared" si="30"/>
        <v>6</v>
      </c>
      <c r="G215" t="str">
        <f t="shared" si="31"/>
        <v>F</v>
      </c>
      <c r="H215">
        <f t="shared" si="27"/>
        <v>3</v>
      </c>
      <c r="I215">
        <f t="shared" si="32"/>
        <v>1</v>
      </c>
      <c r="J215">
        <f t="shared" si="33"/>
        <v>3</v>
      </c>
      <c r="K215">
        <f t="shared" si="34"/>
        <v>1</v>
      </c>
      <c r="L215" s="122">
        <f>IF('Blank 1116 Hour Log'!$B$45=3,WORKDAY(E215-1,1),WORKDAY(B215-1,1))</f>
        <v>43160</v>
      </c>
      <c r="M215" s="144" t="str">
        <f t="shared" si="35"/>
        <v/>
      </c>
    </row>
    <row r="216" spans="1:13" x14ac:dyDescent="0.2">
      <c r="A216">
        <f>IF('Blank 1116 Hour Log'!$B$45=3,1*(CONCATENATE(TEXT(J216,0),TEXT(K216,"00"))),1*(CONCATENATE(TEXT(H216,0),TEXT(I216,"00"))))</f>
        <v>302</v>
      </c>
      <c r="B216" s="122">
        <v>43161</v>
      </c>
      <c r="C216">
        <f t="shared" si="28"/>
        <v>6</v>
      </c>
      <c r="D216" t="str">
        <f t="shared" si="29"/>
        <v>F</v>
      </c>
      <c r="E216" s="122">
        <v>43526</v>
      </c>
      <c r="F216">
        <f t="shared" si="30"/>
        <v>7</v>
      </c>
      <c r="G216" t="str">
        <f t="shared" si="31"/>
        <v>S</v>
      </c>
      <c r="H216">
        <f t="shared" si="27"/>
        <v>3</v>
      </c>
      <c r="I216">
        <f t="shared" si="32"/>
        <v>2</v>
      </c>
      <c r="J216">
        <f t="shared" si="33"/>
        <v>3</v>
      </c>
      <c r="K216">
        <f t="shared" si="34"/>
        <v>2</v>
      </c>
      <c r="L216" s="122">
        <f>IF('Blank 1116 Hour Log'!$B$45=3,WORKDAY(E216-1,1),WORKDAY(B216-1,1))</f>
        <v>43161</v>
      </c>
      <c r="M216" s="144" t="str">
        <f t="shared" si="35"/>
        <v/>
      </c>
    </row>
    <row r="217" spans="1:13" x14ac:dyDescent="0.2">
      <c r="A217">
        <f>IF('Blank 1116 Hour Log'!$B$45=3,1*(CONCATENATE(TEXT(J217,0),TEXT(K217,"00"))),1*(CONCATENATE(TEXT(H217,0),TEXT(I217,"00"))))</f>
        <v>303</v>
      </c>
      <c r="B217" s="122">
        <v>43162</v>
      </c>
      <c r="C217">
        <f t="shared" si="28"/>
        <v>7</v>
      </c>
      <c r="D217" t="str">
        <f t="shared" si="29"/>
        <v>S</v>
      </c>
      <c r="E217" s="122">
        <v>43527</v>
      </c>
      <c r="F217">
        <f t="shared" si="30"/>
        <v>1</v>
      </c>
      <c r="G217" t="str">
        <f t="shared" si="31"/>
        <v>S</v>
      </c>
      <c r="H217">
        <f t="shared" si="27"/>
        <v>3</v>
      </c>
      <c r="I217">
        <f t="shared" si="32"/>
        <v>3</v>
      </c>
      <c r="J217">
        <f t="shared" si="33"/>
        <v>3</v>
      </c>
      <c r="K217">
        <f t="shared" si="34"/>
        <v>3</v>
      </c>
      <c r="L217" s="122">
        <f>IF('Blank 1116 Hour Log'!$B$45=3,WORKDAY(E217-1,1),WORKDAY(B217-1,1))</f>
        <v>43164</v>
      </c>
      <c r="M217" s="144" t="str">
        <f t="shared" si="35"/>
        <v/>
      </c>
    </row>
    <row r="218" spans="1:13" x14ac:dyDescent="0.2">
      <c r="A218">
        <f>IF('Blank 1116 Hour Log'!$B$45=3,1*(CONCATENATE(TEXT(J218,0),TEXT(K218,"00"))),1*(CONCATENATE(TEXT(H218,0),TEXT(I218,"00"))))</f>
        <v>304</v>
      </c>
      <c r="B218" s="122">
        <v>43163</v>
      </c>
      <c r="C218">
        <f t="shared" si="28"/>
        <v>1</v>
      </c>
      <c r="D218" t="str">
        <f t="shared" si="29"/>
        <v>S</v>
      </c>
      <c r="E218" s="122">
        <v>43528</v>
      </c>
      <c r="F218">
        <f t="shared" si="30"/>
        <v>2</v>
      </c>
      <c r="G218" t="str">
        <f t="shared" si="31"/>
        <v>M</v>
      </c>
      <c r="H218">
        <f t="shared" si="27"/>
        <v>3</v>
      </c>
      <c r="I218">
        <f t="shared" si="32"/>
        <v>4</v>
      </c>
      <c r="J218">
        <f t="shared" si="33"/>
        <v>3</v>
      </c>
      <c r="K218">
        <f t="shared" si="34"/>
        <v>4</v>
      </c>
      <c r="L218" s="122">
        <f>IF('Blank 1116 Hour Log'!$B$45=3,WORKDAY(E218-1,1),WORKDAY(B218-1,1))</f>
        <v>43164</v>
      </c>
      <c r="M218" s="144" t="str">
        <f t="shared" si="35"/>
        <v/>
      </c>
    </row>
    <row r="219" spans="1:13" x14ac:dyDescent="0.2">
      <c r="A219">
        <f>IF('Blank 1116 Hour Log'!$B$45=3,1*(CONCATENATE(TEXT(J219,0),TEXT(K219,"00"))),1*(CONCATENATE(TEXT(H219,0),TEXT(I219,"00"))))</f>
        <v>305</v>
      </c>
      <c r="B219" s="122">
        <v>43164</v>
      </c>
      <c r="C219">
        <f t="shared" si="28"/>
        <v>2</v>
      </c>
      <c r="D219" t="str">
        <f t="shared" si="29"/>
        <v>M</v>
      </c>
      <c r="E219" s="122">
        <v>43529</v>
      </c>
      <c r="F219">
        <f t="shared" si="30"/>
        <v>3</v>
      </c>
      <c r="G219" t="str">
        <f t="shared" si="31"/>
        <v>T</v>
      </c>
      <c r="H219">
        <f t="shared" si="27"/>
        <v>3</v>
      </c>
      <c r="I219">
        <f t="shared" si="32"/>
        <v>5</v>
      </c>
      <c r="J219">
        <f t="shared" si="33"/>
        <v>3</v>
      </c>
      <c r="K219">
        <f t="shared" si="34"/>
        <v>5</v>
      </c>
      <c r="L219" s="122">
        <f>IF('Blank 1116 Hour Log'!$B$45=3,WORKDAY(E219-1,1),WORKDAY(B219-1,1))</f>
        <v>43164</v>
      </c>
      <c r="M219" s="144" t="str">
        <f t="shared" si="35"/>
        <v/>
      </c>
    </row>
    <row r="220" spans="1:13" x14ac:dyDescent="0.2">
      <c r="A220">
        <f>IF('Blank 1116 Hour Log'!$B$45=3,1*(CONCATENATE(TEXT(J220,0),TEXT(K220,"00"))),1*(CONCATENATE(TEXT(H220,0),TEXT(I220,"00"))))</f>
        <v>306</v>
      </c>
      <c r="B220" s="122">
        <v>43165</v>
      </c>
      <c r="C220">
        <f t="shared" si="28"/>
        <v>3</v>
      </c>
      <c r="D220" t="str">
        <f t="shared" si="29"/>
        <v>T</v>
      </c>
      <c r="E220" s="122">
        <v>43530</v>
      </c>
      <c r="F220">
        <f t="shared" si="30"/>
        <v>4</v>
      </c>
      <c r="G220" t="str">
        <f t="shared" si="31"/>
        <v>W</v>
      </c>
      <c r="H220">
        <f t="shared" si="27"/>
        <v>3</v>
      </c>
      <c r="I220">
        <f t="shared" si="32"/>
        <v>6</v>
      </c>
      <c r="J220">
        <f t="shared" si="33"/>
        <v>3</v>
      </c>
      <c r="K220">
        <f t="shared" si="34"/>
        <v>6</v>
      </c>
      <c r="L220" s="122">
        <f>IF('Blank 1116 Hour Log'!$B$45=3,WORKDAY(E220-1,1),WORKDAY(B220-1,1))</f>
        <v>43165</v>
      </c>
      <c r="M220" s="144" t="str">
        <f t="shared" si="35"/>
        <v/>
      </c>
    </row>
    <row r="221" spans="1:13" x14ac:dyDescent="0.2">
      <c r="A221">
        <f>IF('Blank 1116 Hour Log'!$B$45=3,1*(CONCATENATE(TEXT(J221,0),TEXT(K221,"00"))),1*(CONCATENATE(TEXT(H221,0),TEXT(I221,"00"))))</f>
        <v>307</v>
      </c>
      <c r="B221" s="122">
        <v>43166</v>
      </c>
      <c r="C221">
        <f t="shared" si="28"/>
        <v>4</v>
      </c>
      <c r="D221" t="str">
        <f t="shared" si="29"/>
        <v>W</v>
      </c>
      <c r="E221" s="122">
        <v>43531</v>
      </c>
      <c r="F221">
        <f t="shared" si="30"/>
        <v>5</v>
      </c>
      <c r="G221" t="str">
        <f t="shared" si="31"/>
        <v>R</v>
      </c>
      <c r="H221">
        <f t="shared" si="27"/>
        <v>3</v>
      </c>
      <c r="I221">
        <f t="shared" si="32"/>
        <v>7</v>
      </c>
      <c r="J221">
        <f t="shared" si="33"/>
        <v>3</v>
      </c>
      <c r="K221">
        <f t="shared" si="34"/>
        <v>7</v>
      </c>
      <c r="L221" s="122">
        <f>IF('Blank 1116 Hour Log'!$B$45=3,WORKDAY(E221-1,1),WORKDAY(B221-1,1))</f>
        <v>43166</v>
      </c>
      <c r="M221" s="144" t="str">
        <f t="shared" si="35"/>
        <v/>
      </c>
    </row>
    <row r="222" spans="1:13" x14ac:dyDescent="0.2">
      <c r="A222">
        <f>IF('Blank 1116 Hour Log'!$B$45=3,1*(CONCATENATE(TEXT(J222,0),TEXT(K222,"00"))),1*(CONCATENATE(TEXT(H222,0),TEXT(I222,"00"))))</f>
        <v>308</v>
      </c>
      <c r="B222" s="122">
        <v>43167</v>
      </c>
      <c r="C222">
        <f t="shared" si="28"/>
        <v>5</v>
      </c>
      <c r="D222" t="str">
        <f t="shared" si="29"/>
        <v>R</v>
      </c>
      <c r="E222" s="122">
        <v>43532</v>
      </c>
      <c r="F222">
        <f t="shared" si="30"/>
        <v>6</v>
      </c>
      <c r="G222" t="str">
        <f t="shared" si="31"/>
        <v>F</v>
      </c>
      <c r="H222">
        <f t="shared" si="27"/>
        <v>3</v>
      </c>
      <c r="I222">
        <f t="shared" si="32"/>
        <v>8</v>
      </c>
      <c r="J222">
        <f t="shared" si="33"/>
        <v>3</v>
      </c>
      <c r="K222">
        <f t="shared" si="34"/>
        <v>8</v>
      </c>
      <c r="L222" s="122">
        <f>IF('Blank 1116 Hour Log'!$B$45=3,WORKDAY(E222-1,1),WORKDAY(B222-1,1))</f>
        <v>43167</v>
      </c>
      <c r="M222" s="144" t="str">
        <f t="shared" si="35"/>
        <v/>
      </c>
    </row>
    <row r="223" spans="1:13" x14ac:dyDescent="0.2">
      <c r="A223">
        <f>IF('Blank 1116 Hour Log'!$B$45=3,1*(CONCATENATE(TEXT(J223,0),TEXT(K223,"00"))),1*(CONCATENATE(TEXT(H223,0),TEXT(I223,"00"))))</f>
        <v>309</v>
      </c>
      <c r="B223" s="122">
        <v>43168</v>
      </c>
      <c r="C223">
        <f t="shared" si="28"/>
        <v>6</v>
      </c>
      <c r="D223" t="str">
        <f t="shared" si="29"/>
        <v>F</v>
      </c>
      <c r="E223" s="122">
        <v>43533</v>
      </c>
      <c r="F223">
        <f t="shared" si="30"/>
        <v>7</v>
      </c>
      <c r="G223" t="str">
        <f t="shared" si="31"/>
        <v>S</v>
      </c>
      <c r="H223">
        <f t="shared" si="27"/>
        <v>3</v>
      </c>
      <c r="I223">
        <f t="shared" si="32"/>
        <v>9</v>
      </c>
      <c r="J223">
        <f t="shared" si="33"/>
        <v>3</v>
      </c>
      <c r="K223">
        <f t="shared" si="34"/>
        <v>9</v>
      </c>
      <c r="L223" s="122">
        <f>IF('Blank 1116 Hour Log'!$B$45=3,WORKDAY(E223-1,1),WORKDAY(B223-1,1))</f>
        <v>43168</v>
      </c>
      <c r="M223" s="144" t="str">
        <f t="shared" si="35"/>
        <v/>
      </c>
    </row>
    <row r="224" spans="1:13" x14ac:dyDescent="0.2">
      <c r="A224">
        <f>IF('Blank 1116 Hour Log'!$B$45=3,1*(CONCATENATE(TEXT(J224,0),TEXT(K224,"00"))),1*(CONCATENATE(TEXT(H224,0),TEXT(I224,"00"))))</f>
        <v>310</v>
      </c>
      <c r="B224" s="122">
        <v>43169</v>
      </c>
      <c r="C224">
        <f t="shared" si="28"/>
        <v>7</v>
      </c>
      <c r="D224" t="str">
        <f t="shared" si="29"/>
        <v>S</v>
      </c>
      <c r="E224" s="122">
        <v>43534</v>
      </c>
      <c r="F224">
        <f t="shared" si="30"/>
        <v>1</v>
      </c>
      <c r="G224" t="str">
        <f t="shared" si="31"/>
        <v>S</v>
      </c>
      <c r="H224">
        <f t="shared" si="27"/>
        <v>3</v>
      </c>
      <c r="I224">
        <f t="shared" si="32"/>
        <v>10</v>
      </c>
      <c r="J224">
        <f t="shared" si="33"/>
        <v>3</v>
      </c>
      <c r="K224">
        <f t="shared" si="34"/>
        <v>10</v>
      </c>
      <c r="L224" s="122">
        <f>IF('Blank 1116 Hour Log'!$B$45=3,WORKDAY(E224-1,1),WORKDAY(B224-1,1))</f>
        <v>43171</v>
      </c>
      <c r="M224" s="144" t="str">
        <f t="shared" si="35"/>
        <v/>
      </c>
    </row>
    <row r="225" spans="1:13" x14ac:dyDescent="0.2">
      <c r="A225">
        <f>IF('Blank 1116 Hour Log'!$B$45=3,1*(CONCATENATE(TEXT(J225,0),TEXT(K225,"00"))),1*(CONCATENATE(TEXT(H225,0),TEXT(I225,"00"))))</f>
        <v>311</v>
      </c>
      <c r="B225" s="122">
        <v>43170</v>
      </c>
      <c r="C225">
        <f t="shared" si="28"/>
        <v>1</v>
      </c>
      <c r="D225" t="str">
        <f t="shared" si="29"/>
        <v>S</v>
      </c>
      <c r="E225" s="122">
        <v>43535</v>
      </c>
      <c r="F225">
        <f t="shared" si="30"/>
        <v>2</v>
      </c>
      <c r="G225" t="str">
        <f t="shared" si="31"/>
        <v>M</v>
      </c>
      <c r="H225">
        <f t="shared" si="27"/>
        <v>3</v>
      </c>
      <c r="I225">
        <f t="shared" si="32"/>
        <v>11</v>
      </c>
      <c r="J225">
        <f t="shared" si="33"/>
        <v>3</v>
      </c>
      <c r="K225">
        <f t="shared" si="34"/>
        <v>11</v>
      </c>
      <c r="L225" s="122">
        <f>IF('Blank 1116 Hour Log'!$B$45=3,WORKDAY(E225-1,1),WORKDAY(B225-1,1))</f>
        <v>43171</v>
      </c>
      <c r="M225" s="144" t="str">
        <f t="shared" si="35"/>
        <v/>
      </c>
    </row>
    <row r="226" spans="1:13" x14ac:dyDescent="0.2">
      <c r="A226">
        <f>IF('Blank 1116 Hour Log'!$B$45=3,1*(CONCATENATE(TEXT(J226,0),TEXT(K226,"00"))),1*(CONCATENATE(TEXT(H226,0),TEXT(I226,"00"))))</f>
        <v>312</v>
      </c>
      <c r="B226" s="122">
        <v>43171</v>
      </c>
      <c r="C226">
        <f t="shared" si="28"/>
        <v>2</v>
      </c>
      <c r="D226" t="str">
        <f t="shared" si="29"/>
        <v>M</v>
      </c>
      <c r="E226" s="122">
        <v>43536</v>
      </c>
      <c r="F226">
        <f t="shared" si="30"/>
        <v>3</v>
      </c>
      <c r="G226" t="str">
        <f t="shared" si="31"/>
        <v>T</v>
      </c>
      <c r="H226">
        <f t="shared" si="27"/>
        <v>3</v>
      </c>
      <c r="I226">
        <f t="shared" si="32"/>
        <v>12</v>
      </c>
      <c r="J226">
        <f t="shared" si="33"/>
        <v>3</v>
      </c>
      <c r="K226">
        <f t="shared" si="34"/>
        <v>12</v>
      </c>
      <c r="L226" s="122">
        <f>IF('Blank 1116 Hour Log'!$B$45=3,WORKDAY(E226-1,1),WORKDAY(B226-1,1))</f>
        <v>43171</v>
      </c>
      <c r="M226" s="144" t="str">
        <f t="shared" si="35"/>
        <v/>
      </c>
    </row>
    <row r="227" spans="1:13" x14ac:dyDescent="0.2">
      <c r="A227">
        <f>IF('Blank 1116 Hour Log'!$B$45=3,1*(CONCATENATE(TEXT(J227,0),TEXT(K227,"00"))),1*(CONCATENATE(TEXT(H227,0),TEXT(I227,"00"))))</f>
        <v>313</v>
      </c>
      <c r="B227" s="122">
        <v>43172</v>
      </c>
      <c r="C227">
        <f t="shared" si="28"/>
        <v>3</v>
      </c>
      <c r="D227" t="str">
        <f t="shared" si="29"/>
        <v>T</v>
      </c>
      <c r="E227" s="122">
        <v>43537</v>
      </c>
      <c r="F227">
        <f t="shared" si="30"/>
        <v>4</v>
      </c>
      <c r="G227" t="str">
        <f t="shared" si="31"/>
        <v>W</v>
      </c>
      <c r="H227">
        <f t="shared" si="27"/>
        <v>3</v>
      </c>
      <c r="I227">
        <f t="shared" si="32"/>
        <v>13</v>
      </c>
      <c r="J227">
        <f t="shared" si="33"/>
        <v>3</v>
      </c>
      <c r="K227">
        <f t="shared" si="34"/>
        <v>13</v>
      </c>
      <c r="L227" s="122">
        <f>IF('Blank 1116 Hour Log'!$B$45=3,WORKDAY(E227-1,1),WORKDAY(B227-1,1))</f>
        <v>43172</v>
      </c>
      <c r="M227" s="144" t="str">
        <f t="shared" si="35"/>
        <v/>
      </c>
    </row>
    <row r="228" spans="1:13" x14ac:dyDescent="0.2">
      <c r="A228">
        <f>IF('Blank 1116 Hour Log'!$B$45=3,1*(CONCATENATE(TEXT(J228,0),TEXT(K228,"00"))),1*(CONCATENATE(TEXT(H228,0),TEXT(I228,"00"))))</f>
        <v>314</v>
      </c>
      <c r="B228" s="122">
        <v>43173</v>
      </c>
      <c r="C228">
        <f t="shared" si="28"/>
        <v>4</v>
      </c>
      <c r="D228" t="str">
        <f t="shared" si="29"/>
        <v>W</v>
      </c>
      <c r="E228" s="122">
        <v>43538</v>
      </c>
      <c r="F228">
        <f t="shared" si="30"/>
        <v>5</v>
      </c>
      <c r="G228" t="str">
        <f t="shared" si="31"/>
        <v>R</v>
      </c>
      <c r="H228">
        <f t="shared" si="27"/>
        <v>3</v>
      </c>
      <c r="I228">
        <f t="shared" si="32"/>
        <v>14</v>
      </c>
      <c r="J228">
        <f t="shared" si="33"/>
        <v>3</v>
      </c>
      <c r="K228">
        <f t="shared" si="34"/>
        <v>14</v>
      </c>
      <c r="L228" s="122">
        <f>IF('Blank 1116 Hour Log'!$B$45=3,WORKDAY(E228-1,1),WORKDAY(B228-1,1))</f>
        <v>43173</v>
      </c>
      <c r="M228" s="144" t="str">
        <f t="shared" si="35"/>
        <v/>
      </c>
    </row>
    <row r="229" spans="1:13" x14ac:dyDescent="0.2">
      <c r="A229">
        <f>IF('Blank 1116 Hour Log'!$B$45=3,1*(CONCATENATE(TEXT(J229,0),TEXT(K229,"00"))),1*(CONCATENATE(TEXT(H229,0),TEXT(I229,"00"))))</f>
        <v>315</v>
      </c>
      <c r="B229" s="122">
        <v>43174</v>
      </c>
      <c r="C229">
        <f t="shared" si="28"/>
        <v>5</v>
      </c>
      <c r="D229" t="str">
        <f t="shared" si="29"/>
        <v>R</v>
      </c>
      <c r="E229" s="122">
        <v>43539</v>
      </c>
      <c r="F229">
        <f t="shared" si="30"/>
        <v>6</v>
      </c>
      <c r="G229" t="str">
        <f t="shared" si="31"/>
        <v>F</v>
      </c>
      <c r="H229">
        <f t="shared" si="27"/>
        <v>3</v>
      </c>
      <c r="I229">
        <f t="shared" si="32"/>
        <v>15</v>
      </c>
      <c r="J229">
        <f t="shared" si="33"/>
        <v>3</v>
      </c>
      <c r="K229">
        <f t="shared" si="34"/>
        <v>15</v>
      </c>
      <c r="L229" s="122">
        <f>IF('Blank 1116 Hour Log'!$B$45=3,WORKDAY(E229-1,1),WORKDAY(B229-1,1))</f>
        <v>43174</v>
      </c>
      <c r="M229" s="144" t="str">
        <f t="shared" si="35"/>
        <v/>
      </c>
    </row>
    <row r="230" spans="1:13" x14ac:dyDescent="0.2">
      <c r="A230">
        <f>IF('Blank 1116 Hour Log'!$B$45=3,1*(CONCATENATE(TEXT(J230,0),TEXT(K230,"00"))),1*(CONCATENATE(TEXT(H230,0),TEXT(I230,"00"))))</f>
        <v>316</v>
      </c>
      <c r="B230" s="122">
        <v>43175</v>
      </c>
      <c r="C230">
        <f t="shared" si="28"/>
        <v>6</v>
      </c>
      <c r="D230" t="str">
        <f t="shared" si="29"/>
        <v>F</v>
      </c>
      <c r="E230" s="122">
        <v>43540</v>
      </c>
      <c r="F230">
        <f t="shared" si="30"/>
        <v>7</v>
      </c>
      <c r="G230" t="str">
        <f t="shared" si="31"/>
        <v>S</v>
      </c>
      <c r="H230">
        <f t="shared" si="27"/>
        <v>3</v>
      </c>
      <c r="I230">
        <f t="shared" si="32"/>
        <v>16</v>
      </c>
      <c r="J230">
        <f t="shared" si="33"/>
        <v>3</v>
      </c>
      <c r="K230">
        <f t="shared" si="34"/>
        <v>16</v>
      </c>
      <c r="L230" s="122">
        <f>IF('Blank 1116 Hour Log'!$B$45=3,WORKDAY(E230-1,1),WORKDAY(B230-1,1))</f>
        <v>43175</v>
      </c>
      <c r="M230" s="144" t="str">
        <f t="shared" si="35"/>
        <v/>
      </c>
    </row>
    <row r="231" spans="1:13" x14ac:dyDescent="0.2">
      <c r="A231">
        <f>IF('Blank 1116 Hour Log'!$B$45=3,1*(CONCATENATE(TEXT(J231,0),TEXT(K231,"00"))),1*(CONCATENATE(TEXT(H231,0),TEXT(I231,"00"))))</f>
        <v>317</v>
      </c>
      <c r="B231" s="122">
        <v>43176</v>
      </c>
      <c r="C231">
        <f t="shared" si="28"/>
        <v>7</v>
      </c>
      <c r="D231" t="str">
        <f t="shared" si="29"/>
        <v>S</v>
      </c>
      <c r="E231" s="122">
        <v>43541</v>
      </c>
      <c r="F231">
        <f t="shared" si="30"/>
        <v>1</v>
      </c>
      <c r="G231" t="str">
        <f t="shared" si="31"/>
        <v>S</v>
      </c>
      <c r="H231">
        <f t="shared" si="27"/>
        <v>3</v>
      </c>
      <c r="I231">
        <f t="shared" si="32"/>
        <v>17</v>
      </c>
      <c r="J231">
        <f t="shared" si="33"/>
        <v>3</v>
      </c>
      <c r="K231">
        <f t="shared" si="34"/>
        <v>17</v>
      </c>
      <c r="L231" s="122">
        <f>IF('Blank 1116 Hour Log'!$B$45=3,WORKDAY(E231-1,1),WORKDAY(B231-1,1))</f>
        <v>43178</v>
      </c>
      <c r="M231" s="144" t="str">
        <f t="shared" si="35"/>
        <v/>
      </c>
    </row>
    <row r="232" spans="1:13" x14ac:dyDescent="0.2">
      <c r="A232">
        <f>IF('Blank 1116 Hour Log'!$B$45=3,1*(CONCATENATE(TEXT(J232,0),TEXT(K232,"00"))),1*(CONCATENATE(TEXT(H232,0),TEXT(I232,"00"))))</f>
        <v>318</v>
      </c>
      <c r="B232" s="122">
        <v>43177</v>
      </c>
      <c r="C232">
        <f t="shared" si="28"/>
        <v>1</v>
      </c>
      <c r="D232" t="str">
        <f t="shared" si="29"/>
        <v>S</v>
      </c>
      <c r="E232" s="122">
        <v>43542</v>
      </c>
      <c r="F232">
        <f t="shared" si="30"/>
        <v>2</v>
      </c>
      <c r="G232" t="str">
        <f t="shared" si="31"/>
        <v>M</v>
      </c>
      <c r="H232">
        <f t="shared" si="27"/>
        <v>3</v>
      </c>
      <c r="I232">
        <f t="shared" si="32"/>
        <v>18</v>
      </c>
      <c r="J232">
        <f t="shared" si="33"/>
        <v>3</v>
      </c>
      <c r="K232">
        <f t="shared" si="34"/>
        <v>18</v>
      </c>
      <c r="L232" s="122">
        <f>IF('Blank 1116 Hour Log'!$B$45=3,WORKDAY(E232-1,1),WORKDAY(B232-1,1))</f>
        <v>43178</v>
      </c>
      <c r="M232" s="144" t="str">
        <f t="shared" si="35"/>
        <v/>
      </c>
    </row>
    <row r="233" spans="1:13" x14ac:dyDescent="0.2">
      <c r="A233">
        <f>IF('Blank 1116 Hour Log'!$B$45=3,1*(CONCATENATE(TEXT(J233,0),TEXT(K233,"00"))),1*(CONCATENATE(TEXT(H233,0),TEXT(I233,"00"))))</f>
        <v>319</v>
      </c>
      <c r="B233" s="122">
        <v>43178</v>
      </c>
      <c r="C233">
        <f t="shared" si="28"/>
        <v>2</v>
      </c>
      <c r="D233" t="str">
        <f t="shared" si="29"/>
        <v>M</v>
      </c>
      <c r="E233" s="122">
        <v>43543</v>
      </c>
      <c r="F233">
        <f t="shared" si="30"/>
        <v>3</v>
      </c>
      <c r="G233" t="str">
        <f t="shared" si="31"/>
        <v>T</v>
      </c>
      <c r="H233">
        <f t="shared" si="27"/>
        <v>3</v>
      </c>
      <c r="I233">
        <f t="shared" si="32"/>
        <v>19</v>
      </c>
      <c r="J233">
        <f t="shared" si="33"/>
        <v>3</v>
      </c>
      <c r="K233">
        <f t="shared" si="34"/>
        <v>19</v>
      </c>
      <c r="L233" s="122">
        <f>IF('Blank 1116 Hour Log'!$B$45=3,WORKDAY(E233-1,1),WORKDAY(B233-1,1))</f>
        <v>43178</v>
      </c>
      <c r="M233" s="144" t="str">
        <f t="shared" si="35"/>
        <v/>
      </c>
    </row>
    <row r="234" spans="1:13" x14ac:dyDescent="0.2">
      <c r="A234">
        <f>IF('Blank 1116 Hour Log'!$B$45=3,1*(CONCATENATE(TEXT(J234,0),TEXT(K234,"00"))),1*(CONCATENATE(TEXT(H234,0),TEXT(I234,"00"))))</f>
        <v>320</v>
      </c>
      <c r="B234" s="122">
        <v>43179</v>
      </c>
      <c r="C234">
        <f t="shared" si="28"/>
        <v>3</v>
      </c>
      <c r="D234" t="str">
        <f t="shared" si="29"/>
        <v>T</v>
      </c>
      <c r="E234" s="122">
        <v>43544</v>
      </c>
      <c r="F234">
        <f t="shared" si="30"/>
        <v>4</v>
      </c>
      <c r="G234" t="str">
        <f t="shared" si="31"/>
        <v>W</v>
      </c>
      <c r="H234">
        <f t="shared" si="27"/>
        <v>3</v>
      </c>
      <c r="I234">
        <f t="shared" si="32"/>
        <v>20</v>
      </c>
      <c r="J234">
        <f t="shared" si="33"/>
        <v>3</v>
      </c>
      <c r="K234">
        <f t="shared" si="34"/>
        <v>20</v>
      </c>
      <c r="L234" s="122">
        <f>IF('Blank 1116 Hour Log'!$B$45=3,WORKDAY(E234-1,1),WORKDAY(B234-1,1))</f>
        <v>43179</v>
      </c>
      <c r="M234" s="144" t="str">
        <f t="shared" si="35"/>
        <v/>
      </c>
    </row>
    <row r="235" spans="1:13" x14ac:dyDescent="0.2">
      <c r="A235">
        <f>IF('Blank 1116 Hour Log'!$B$45=3,1*(CONCATENATE(TEXT(J235,0),TEXT(K235,"00"))),1*(CONCATENATE(TEXT(H235,0),TEXT(I235,"00"))))</f>
        <v>321</v>
      </c>
      <c r="B235" s="122">
        <v>43180</v>
      </c>
      <c r="C235">
        <f t="shared" si="28"/>
        <v>4</v>
      </c>
      <c r="D235" t="str">
        <f t="shared" si="29"/>
        <v>W</v>
      </c>
      <c r="E235" s="122">
        <v>43545</v>
      </c>
      <c r="F235">
        <f t="shared" si="30"/>
        <v>5</v>
      </c>
      <c r="G235" t="str">
        <f t="shared" si="31"/>
        <v>R</v>
      </c>
      <c r="H235">
        <f t="shared" si="27"/>
        <v>3</v>
      </c>
      <c r="I235">
        <f t="shared" si="32"/>
        <v>21</v>
      </c>
      <c r="J235">
        <f t="shared" si="33"/>
        <v>3</v>
      </c>
      <c r="K235">
        <f t="shared" si="34"/>
        <v>21</v>
      </c>
      <c r="L235" s="122">
        <f>IF('Blank 1116 Hour Log'!$B$45=3,WORKDAY(E235-1,1),WORKDAY(B235-1,1))</f>
        <v>43180</v>
      </c>
      <c r="M235" s="144" t="str">
        <f t="shared" si="35"/>
        <v/>
      </c>
    </row>
    <row r="236" spans="1:13" x14ac:dyDescent="0.2">
      <c r="A236">
        <f>IF('Blank 1116 Hour Log'!$B$45=3,1*(CONCATENATE(TEXT(J236,0),TEXT(K236,"00"))),1*(CONCATENATE(TEXT(H236,0),TEXT(I236,"00"))))</f>
        <v>322</v>
      </c>
      <c r="B236" s="122">
        <v>43181</v>
      </c>
      <c r="C236">
        <f t="shared" si="28"/>
        <v>5</v>
      </c>
      <c r="D236" t="str">
        <f t="shared" si="29"/>
        <v>R</v>
      </c>
      <c r="E236" s="122">
        <v>43546</v>
      </c>
      <c r="F236">
        <f t="shared" si="30"/>
        <v>6</v>
      </c>
      <c r="G236" t="str">
        <f t="shared" si="31"/>
        <v>F</v>
      </c>
      <c r="H236">
        <f t="shared" si="27"/>
        <v>3</v>
      </c>
      <c r="I236">
        <f t="shared" si="32"/>
        <v>22</v>
      </c>
      <c r="J236">
        <f t="shared" si="33"/>
        <v>3</v>
      </c>
      <c r="K236">
        <f t="shared" si="34"/>
        <v>22</v>
      </c>
      <c r="L236" s="122">
        <f>IF('Blank 1116 Hour Log'!$B$45=3,WORKDAY(E236-1,1),WORKDAY(B236-1,1))</f>
        <v>43181</v>
      </c>
      <c r="M236" s="144" t="str">
        <f t="shared" si="35"/>
        <v/>
      </c>
    </row>
    <row r="237" spans="1:13" x14ac:dyDescent="0.2">
      <c r="A237">
        <f>IF('Blank 1116 Hour Log'!$B$45=3,1*(CONCATENATE(TEXT(J237,0),TEXT(K237,"00"))),1*(CONCATENATE(TEXT(H237,0),TEXT(I237,"00"))))</f>
        <v>323</v>
      </c>
      <c r="B237" s="122">
        <v>43182</v>
      </c>
      <c r="C237">
        <f t="shared" si="28"/>
        <v>6</v>
      </c>
      <c r="D237" t="str">
        <f t="shared" si="29"/>
        <v>F</v>
      </c>
      <c r="E237" s="122">
        <v>43547</v>
      </c>
      <c r="F237">
        <f t="shared" si="30"/>
        <v>7</v>
      </c>
      <c r="G237" t="str">
        <f t="shared" si="31"/>
        <v>S</v>
      </c>
      <c r="H237">
        <f t="shared" si="27"/>
        <v>3</v>
      </c>
      <c r="I237">
        <f t="shared" si="32"/>
        <v>23</v>
      </c>
      <c r="J237">
        <f t="shared" si="33"/>
        <v>3</v>
      </c>
      <c r="K237">
        <f t="shared" si="34"/>
        <v>23</v>
      </c>
      <c r="L237" s="122">
        <f>IF('Blank 1116 Hour Log'!$B$45=3,WORKDAY(E237-1,1),WORKDAY(B237-1,1))</f>
        <v>43182</v>
      </c>
      <c r="M237" s="144" t="str">
        <f t="shared" si="35"/>
        <v/>
      </c>
    </row>
    <row r="238" spans="1:13" x14ac:dyDescent="0.2">
      <c r="A238">
        <f>IF('Blank 1116 Hour Log'!$B$45=3,1*(CONCATENATE(TEXT(J238,0),TEXT(K238,"00"))),1*(CONCATENATE(TEXT(H238,0),TEXT(I238,"00"))))</f>
        <v>324</v>
      </c>
      <c r="B238" s="122">
        <v>43183</v>
      </c>
      <c r="C238">
        <f t="shared" si="28"/>
        <v>7</v>
      </c>
      <c r="D238" t="str">
        <f t="shared" si="29"/>
        <v>S</v>
      </c>
      <c r="E238" s="122">
        <v>43548</v>
      </c>
      <c r="F238">
        <f t="shared" si="30"/>
        <v>1</v>
      </c>
      <c r="G238" t="str">
        <f t="shared" si="31"/>
        <v>S</v>
      </c>
      <c r="H238">
        <f t="shared" si="27"/>
        <v>3</v>
      </c>
      <c r="I238">
        <f t="shared" si="32"/>
        <v>24</v>
      </c>
      <c r="J238">
        <f t="shared" si="33"/>
        <v>3</v>
      </c>
      <c r="K238">
        <f t="shared" si="34"/>
        <v>24</v>
      </c>
      <c r="L238" s="122">
        <f>IF('Blank 1116 Hour Log'!$B$45=3,WORKDAY(E238-1,1),WORKDAY(B238-1,1))</f>
        <v>43185</v>
      </c>
      <c r="M238" s="144" t="str">
        <f t="shared" si="35"/>
        <v/>
      </c>
    </row>
    <row r="239" spans="1:13" x14ac:dyDescent="0.2">
      <c r="A239">
        <f>IF('Blank 1116 Hour Log'!$B$45=3,1*(CONCATENATE(TEXT(J239,0),TEXT(K239,"00"))),1*(CONCATENATE(TEXT(H239,0),TEXT(I239,"00"))))</f>
        <v>325</v>
      </c>
      <c r="B239" s="122">
        <v>43184</v>
      </c>
      <c r="C239">
        <f t="shared" si="28"/>
        <v>1</v>
      </c>
      <c r="D239" t="str">
        <f t="shared" si="29"/>
        <v>S</v>
      </c>
      <c r="E239" s="122">
        <v>43549</v>
      </c>
      <c r="F239">
        <f t="shared" si="30"/>
        <v>2</v>
      </c>
      <c r="G239" t="str">
        <f t="shared" si="31"/>
        <v>M</v>
      </c>
      <c r="H239">
        <f t="shared" si="27"/>
        <v>3</v>
      </c>
      <c r="I239">
        <f t="shared" si="32"/>
        <v>25</v>
      </c>
      <c r="J239">
        <f t="shared" si="33"/>
        <v>3</v>
      </c>
      <c r="K239">
        <f t="shared" si="34"/>
        <v>25</v>
      </c>
      <c r="L239" s="122">
        <f>IF('Blank 1116 Hour Log'!$B$45=3,WORKDAY(E239-1,1),WORKDAY(B239-1,1))</f>
        <v>43185</v>
      </c>
      <c r="M239" s="144" t="str">
        <f t="shared" si="35"/>
        <v/>
      </c>
    </row>
    <row r="240" spans="1:13" x14ac:dyDescent="0.2">
      <c r="A240">
        <f>IF('Blank 1116 Hour Log'!$B$45=3,1*(CONCATENATE(TEXT(J240,0),TEXT(K240,"00"))),1*(CONCATENATE(TEXT(H240,0),TEXT(I240,"00"))))</f>
        <v>326</v>
      </c>
      <c r="B240" s="122">
        <v>43185</v>
      </c>
      <c r="C240">
        <f t="shared" si="28"/>
        <v>2</v>
      </c>
      <c r="D240" t="str">
        <f t="shared" si="29"/>
        <v>M</v>
      </c>
      <c r="E240" s="122">
        <v>43550</v>
      </c>
      <c r="F240">
        <f t="shared" si="30"/>
        <v>3</v>
      </c>
      <c r="G240" t="str">
        <f t="shared" si="31"/>
        <v>T</v>
      </c>
      <c r="H240">
        <f t="shared" si="27"/>
        <v>3</v>
      </c>
      <c r="I240">
        <f t="shared" si="32"/>
        <v>26</v>
      </c>
      <c r="J240">
        <f t="shared" si="33"/>
        <v>3</v>
      </c>
      <c r="K240">
        <f t="shared" si="34"/>
        <v>26</v>
      </c>
      <c r="L240" s="122">
        <f>IF('Blank 1116 Hour Log'!$B$45=3,WORKDAY(E240-1,1),WORKDAY(B240-1,1))</f>
        <v>43185</v>
      </c>
      <c r="M240" s="144" t="str">
        <f t="shared" si="35"/>
        <v/>
      </c>
    </row>
    <row r="241" spans="1:13" x14ac:dyDescent="0.2">
      <c r="A241">
        <f>IF('Blank 1116 Hour Log'!$B$45=3,1*(CONCATENATE(TEXT(J241,0),TEXT(K241,"00"))),1*(CONCATENATE(TEXT(H241,0),TEXT(I241,"00"))))</f>
        <v>327</v>
      </c>
      <c r="B241" s="122">
        <v>43186</v>
      </c>
      <c r="C241">
        <f t="shared" si="28"/>
        <v>3</v>
      </c>
      <c r="D241" t="str">
        <f t="shared" si="29"/>
        <v>T</v>
      </c>
      <c r="E241" s="122">
        <v>43551</v>
      </c>
      <c r="F241">
        <f t="shared" si="30"/>
        <v>4</v>
      </c>
      <c r="G241" t="str">
        <f t="shared" si="31"/>
        <v>W</v>
      </c>
      <c r="H241">
        <f t="shared" si="27"/>
        <v>3</v>
      </c>
      <c r="I241">
        <f t="shared" si="32"/>
        <v>27</v>
      </c>
      <c r="J241">
        <f t="shared" si="33"/>
        <v>3</v>
      </c>
      <c r="K241">
        <f t="shared" si="34"/>
        <v>27</v>
      </c>
      <c r="L241" s="122">
        <f>IF('Blank 1116 Hour Log'!$B$45=3,WORKDAY(E241-1,1),WORKDAY(B241-1,1))</f>
        <v>43186</v>
      </c>
      <c r="M241" s="144" t="str">
        <f t="shared" si="35"/>
        <v/>
      </c>
    </row>
    <row r="242" spans="1:13" x14ac:dyDescent="0.2">
      <c r="A242">
        <f>IF('Blank 1116 Hour Log'!$B$45=3,1*(CONCATENATE(TEXT(J242,0),TEXT(K242,"00"))),1*(CONCATENATE(TEXT(H242,0),TEXT(I242,"00"))))</f>
        <v>328</v>
      </c>
      <c r="B242" s="122">
        <v>43187</v>
      </c>
      <c r="C242">
        <f t="shared" si="28"/>
        <v>4</v>
      </c>
      <c r="D242" t="str">
        <f t="shared" si="29"/>
        <v>W</v>
      </c>
      <c r="E242" s="122">
        <v>43552</v>
      </c>
      <c r="F242">
        <f t="shared" si="30"/>
        <v>5</v>
      </c>
      <c r="G242" t="str">
        <f t="shared" si="31"/>
        <v>R</v>
      </c>
      <c r="H242">
        <f t="shared" si="27"/>
        <v>3</v>
      </c>
      <c r="I242">
        <f t="shared" si="32"/>
        <v>28</v>
      </c>
      <c r="J242">
        <f t="shared" si="33"/>
        <v>3</v>
      </c>
      <c r="K242">
        <f t="shared" si="34"/>
        <v>28</v>
      </c>
      <c r="L242" s="122">
        <f>IF('Blank 1116 Hour Log'!$B$45=3,WORKDAY(E242-1,1),WORKDAY(B242-1,1))</f>
        <v>43187</v>
      </c>
      <c r="M242" s="144" t="str">
        <f t="shared" si="35"/>
        <v/>
      </c>
    </row>
    <row r="243" spans="1:13" x14ac:dyDescent="0.2">
      <c r="A243">
        <f>IF('Blank 1116 Hour Log'!$B$45=3,1*(CONCATENATE(TEXT(J243,0),TEXT(K243,"00"))),1*(CONCATENATE(TEXT(H243,0),TEXT(I243,"00"))))</f>
        <v>329</v>
      </c>
      <c r="B243" s="122">
        <v>43188</v>
      </c>
      <c r="C243">
        <f t="shared" si="28"/>
        <v>5</v>
      </c>
      <c r="D243" t="str">
        <f t="shared" si="29"/>
        <v>R</v>
      </c>
      <c r="E243" s="122">
        <v>43553</v>
      </c>
      <c r="F243">
        <f t="shared" si="30"/>
        <v>6</v>
      </c>
      <c r="G243" t="str">
        <f t="shared" si="31"/>
        <v>F</v>
      </c>
      <c r="H243">
        <f t="shared" si="27"/>
        <v>3</v>
      </c>
      <c r="I243">
        <f t="shared" si="32"/>
        <v>29</v>
      </c>
      <c r="J243">
        <f t="shared" si="33"/>
        <v>3</v>
      </c>
      <c r="K243">
        <f t="shared" si="34"/>
        <v>29</v>
      </c>
      <c r="L243" s="122">
        <f>IF('Blank 1116 Hour Log'!$B$45=3,WORKDAY(E243-1,1),WORKDAY(B243-1,1))</f>
        <v>43188</v>
      </c>
      <c r="M243" s="144" t="str">
        <f t="shared" si="35"/>
        <v/>
      </c>
    </row>
    <row r="244" spans="1:13" x14ac:dyDescent="0.2">
      <c r="A244">
        <f>IF('Blank 1116 Hour Log'!$B$45=3,1*(CONCATENATE(TEXT(J244,0),TEXT(K244,"00"))),1*(CONCATENATE(TEXT(H244,0),TEXT(I244,"00"))))</f>
        <v>330</v>
      </c>
      <c r="B244" s="122">
        <v>43189</v>
      </c>
      <c r="C244">
        <f t="shared" si="28"/>
        <v>6</v>
      </c>
      <c r="D244" t="str">
        <f t="shared" si="29"/>
        <v>F</v>
      </c>
      <c r="E244" s="122">
        <v>43554</v>
      </c>
      <c r="F244">
        <f t="shared" si="30"/>
        <v>7</v>
      </c>
      <c r="G244" t="str">
        <f t="shared" si="31"/>
        <v>S</v>
      </c>
      <c r="H244">
        <f t="shared" si="27"/>
        <v>3</v>
      </c>
      <c r="I244">
        <f t="shared" si="32"/>
        <v>30</v>
      </c>
      <c r="J244">
        <f t="shared" si="33"/>
        <v>3</v>
      </c>
      <c r="K244">
        <f t="shared" si="34"/>
        <v>30</v>
      </c>
      <c r="L244" s="122">
        <f>IF('Blank 1116 Hour Log'!$B$45=3,WORKDAY(E244-1,1),WORKDAY(B244-1,1))</f>
        <v>43189</v>
      </c>
      <c r="M244" s="144" t="str">
        <f t="shared" si="35"/>
        <v/>
      </c>
    </row>
    <row r="245" spans="1:13" x14ac:dyDescent="0.2">
      <c r="A245">
        <f>IF('Blank 1116 Hour Log'!$B$45=3,1*(CONCATENATE(TEXT(J245,0),TEXT(K245,"00"))),1*(CONCATENATE(TEXT(H245,0),TEXT(I245,"00"))))</f>
        <v>331</v>
      </c>
      <c r="B245" s="122">
        <v>43190</v>
      </c>
      <c r="C245">
        <f t="shared" si="28"/>
        <v>7</v>
      </c>
      <c r="D245" t="str">
        <f t="shared" si="29"/>
        <v>S</v>
      </c>
      <c r="E245" s="122">
        <v>43555</v>
      </c>
      <c r="F245">
        <f t="shared" si="30"/>
        <v>1</v>
      </c>
      <c r="G245" t="str">
        <f t="shared" si="31"/>
        <v>S</v>
      </c>
      <c r="H245">
        <f t="shared" si="27"/>
        <v>3</v>
      </c>
      <c r="I245">
        <f t="shared" si="32"/>
        <v>31</v>
      </c>
      <c r="J245">
        <f t="shared" si="33"/>
        <v>3</v>
      </c>
      <c r="K245">
        <f t="shared" si="34"/>
        <v>31</v>
      </c>
      <c r="L245" s="122">
        <f>IF('Blank 1116 Hour Log'!$B$45=3,WORKDAY(E245-1,1),WORKDAY(B245-1,1))</f>
        <v>43192</v>
      </c>
      <c r="M245" s="144" t="str">
        <f t="shared" si="35"/>
        <v/>
      </c>
    </row>
    <row r="246" spans="1:13" x14ac:dyDescent="0.2">
      <c r="A246">
        <f>IF('Blank 1116 Hour Log'!$B$45=3,1*(CONCATENATE(TEXT(J246,0),TEXT(K246,"00"))),1*(CONCATENATE(TEXT(H246,0),TEXT(I246,"00"))))</f>
        <v>401</v>
      </c>
      <c r="B246" s="122">
        <v>43191</v>
      </c>
      <c r="C246">
        <f t="shared" si="28"/>
        <v>1</v>
      </c>
      <c r="D246" t="str">
        <f t="shared" si="29"/>
        <v>S</v>
      </c>
      <c r="E246" s="122">
        <v>43556</v>
      </c>
      <c r="F246">
        <f t="shared" si="30"/>
        <v>2</v>
      </c>
      <c r="G246" t="str">
        <f t="shared" si="31"/>
        <v>M</v>
      </c>
      <c r="H246">
        <f t="shared" si="27"/>
        <v>4</v>
      </c>
      <c r="I246">
        <f t="shared" si="32"/>
        <v>1</v>
      </c>
      <c r="J246">
        <f t="shared" si="33"/>
        <v>4</v>
      </c>
      <c r="K246">
        <f t="shared" si="34"/>
        <v>1</v>
      </c>
      <c r="L246" s="122">
        <f>IF('Blank 1116 Hour Log'!$B$45=3,WORKDAY(E246-1,1),WORKDAY(B246-1,1))</f>
        <v>43192</v>
      </c>
      <c r="M246" s="144" t="str">
        <f t="shared" si="35"/>
        <v/>
      </c>
    </row>
    <row r="247" spans="1:13" x14ac:dyDescent="0.2">
      <c r="A247">
        <f>IF('Blank 1116 Hour Log'!$B$45=3,1*(CONCATENATE(TEXT(J247,0),TEXT(K247,"00"))),1*(CONCATENATE(TEXT(H247,0),TEXT(I247,"00"))))</f>
        <v>402</v>
      </c>
      <c r="B247" s="122">
        <v>43192</v>
      </c>
      <c r="C247">
        <f t="shared" si="28"/>
        <v>2</v>
      </c>
      <c r="D247" t="str">
        <f t="shared" si="29"/>
        <v>M</v>
      </c>
      <c r="E247" s="122">
        <v>43557</v>
      </c>
      <c r="F247">
        <f t="shared" si="30"/>
        <v>3</v>
      </c>
      <c r="G247" t="str">
        <f t="shared" si="31"/>
        <v>T</v>
      </c>
      <c r="H247">
        <f t="shared" si="27"/>
        <v>4</v>
      </c>
      <c r="I247">
        <f t="shared" si="32"/>
        <v>2</v>
      </c>
      <c r="J247">
        <f t="shared" si="33"/>
        <v>4</v>
      </c>
      <c r="K247">
        <f t="shared" si="34"/>
        <v>2</v>
      </c>
      <c r="L247" s="122">
        <f>IF('Blank 1116 Hour Log'!$B$45=3,WORKDAY(E247-1,1),WORKDAY(B247-1,1))</f>
        <v>43192</v>
      </c>
      <c r="M247" s="144" t="str">
        <f t="shared" si="35"/>
        <v/>
      </c>
    </row>
    <row r="248" spans="1:13" x14ac:dyDescent="0.2">
      <c r="A248">
        <f>IF('Blank 1116 Hour Log'!$B$45=3,1*(CONCATENATE(TEXT(J248,0),TEXT(K248,"00"))),1*(CONCATENATE(TEXT(H248,0),TEXT(I248,"00"))))</f>
        <v>403</v>
      </c>
      <c r="B248" s="122">
        <v>43193</v>
      </c>
      <c r="C248">
        <f t="shared" si="28"/>
        <v>3</v>
      </c>
      <c r="D248" t="str">
        <f t="shared" si="29"/>
        <v>T</v>
      </c>
      <c r="E248" s="122">
        <v>43558</v>
      </c>
      <c r="F248">
        <f t="shared" si="30"/>
        <v>4</v>
      </c>
      <c r="G248" t="str">
        <f t="shared" si="31"/>
        <v>W</v>
      </c>
      <c r="H248">
        <f t="shared" si="27"/>
        <v>4</v>
      </c>
      <c r="I248">
        <f t="shared" si="32"/>
        <v>3</v>
      </c>
      <c r="J248">
        <f t="shared" si="33"/>
        <v>4</v>
      </c>
      <c r="K248">
        <f t="shared" si="34"/>
        <v>3</v>
      </c>
      <c r="L248" s="122">
        <f>IF('Blank 1116 Hour Log'!$B$45=3,WORKDAY(E248-1,1),WORKDAY(B248-1,1))</f>
        <v>43193</v>
      </c>
      <c r="M248" s="144" t="str">
        <f t="shared" si="35"/>
        <v/>
      </c>
    </row>
    <row r="249" spans="1:13" x14ac:dyDescent="0.2">
      <c r="A249">
        <f>IF('Blank 1116 Hour Log'!$B$45=3,1*(CONCATENATE(TEXT(J249,0),TEXT(K249,"00"))),1*(CONCATENATE(TEXT(H249,0),TEXT(I249,"00"))))</f>
        <v>404</v>
      </c>
      <c r="B249" s="122">
        <v>43194</v>
      </c>
      <c r="C249">
        <f t="shared" si="28"/>
        <v>4</v>
      </c>
      <c r="D249" t="str">
        <f t="shared" si="29"/>
        <v>W</v>
      </c>
      <c r="E249" s="122">
        <v>43559</v>
      </c>
      <c r="F249">
        <f t="shared" si="30"/>
        <v>5</v>
      </c>
      <c r="G249" t="str">
        <f t="shared" si="31"/>
        <v>R</v>
      </c>
      <c r="H249">
        <f t="shared" si="27"/>
        <v>4</v>
      </c>
      <c r="I249">
        <f t="shared" si="32"/>
        <v>4</v>
      </c>
      <c r="J249">
        <f t="shared" si="33"/>
        <v>4</v>
      </c>
      <c r="K249">
        <f t="shared" si="34"/>
        <v>4</v>
      </c>
      <c r="L249" s="122">
        <f>IF('Blank 1116 Hour Log'!$B$45=3,WORKDAY(E249-1,1),WORKDAY(B249-1,1))</f>
        <v>43194</v>
      </c>
      <c r="M249" s="144" t="str">
        <f t="shared" si="35"/>
        <v/>
      </c>
    </row>
    <row r="250" spans="1:13" x14ac:dyDescent="0.2">
      <c r="A250">
        <f>IF('Blank 1116 Hour Log'!$B$45=3,1*(CONCATENATE(TEXT(J250,0),TEXT(K250,"00"))),1*(CONCATENATE(TEXT(H250,0),TEXT(I250,"00"))))</f>
        <v>405</v>
      </c>
      <c r="B250" s="122">
        <v>43195</v>
      </c>
      <c r="C250">
        <f t="shared" si="28"/>
        <v>5</v>
      </c>
      <c r="D250" t="str">
        <f t="shared" si="29"/>
        <v>R</v>
      </c>
      <c r="E250" s="122">
        <v>43560</v>
      </c>
      <c r="F250">
        <f t="shared" si="30"/>
        <v>6</v>
      </c>
      <c r="G250" t="str">
        <f t="shared" si="31"/>
        <v>F</v>
      </c>
      <c r="H250">
        <f t="shared" si="27"/>
        <v>4</v>
      </c>
      <c r="I250">
        <f t="shared" si="32"/>
        <v>5</v>
      </c>
      <c r="J250">
        <f t="shared" si="33"/>
        <v>4</v>
      </c>
      <c r="K250">
        <f t="shared" si="34"/>
        <v>5</v>
      </c>
      <c r="L250" s="122">
        <f>IF('Blank 1116 Hour Log'!$B$45=3,WORKDAY(E250-1,1),WORKDAY(B250-1,1))</f>
        <v>43195</v>
      </c>
      <c r="M250" s="144" t="str">
        <f t="shared" si="35"/>
        <v/>
      </c>
    </row>
    <row r="251" spans="1:13" x14ac:dyDescent="0.2">
      <c r="A251">
        <f>IF('Blank 1116 Hour Log'!$B$45=3,1*(CONCATENATE(TEXT(J251,0),TEXT(K251,"00"))),1*(CONCATENATE(TEXT(H251,0),TEXT(I251,"00"))))</f>
        <v>406</v>
      </c>
      <c r="B251" s="122">
        <v>43196</v>
      </c>
      <c r="C251">
        <f t="shared" si="28"/>
        <v>6</v>
      </c>
      <c r="D251" t="str">
        <f t="shared" si="29"/>
        <v>F</v>
      </c>
      <c r="E251" s="122">
        <v>43561</v>
      </c>
      <c r="F251">
        <f t="shared" si="30"/>
        <v>7</v>
      </c>
      <c r="G251" t="str">
        <f t="shared" si="31"/>
        <v>S</v>
      </c>
      <c r="H251">
        <f t="shared" si="27"/>
        <v>4</v>
      </c>
      <c r="I251">
        <f t="shared" si="32"/>
        <v>6</v>
      </c>
      <c r="J251">
        <f t="shared" si="33"/>
        <v>4</v>
      </c>
      <c r="K251">
        <f t="shared" si="34"/>
        <v>6</v>
      </c>
      <c r="L251" s="122">
        <f>IF('Blank 1116 Hour Log'!$B$45=3,WORKDAY(E251-1,1),WORKDAY(B251-1,1))</f>
        <v>43196</v>
      </c>
      <c r="M251" s="144" t="str">
        <f t="shared" si="35"/>
        <v/>
      </c>
    </row>
    <row r="252" spans="1:13" x14ac:dyDescent="0.2">
      <c r="A252">
        <f>IF('Blank 1116 Hour Log'!$B$45=3,1*(CONCATENATE(TEXT(J252,0),TEXT(K252,"00"))),1*(CONCATENATE(TEXT(H252,0),TEXT(I252,"00"))))</f>
        <v>407</v>
      </c>
      <c r="B252" s="122">
        <v>43197</v>
      </c>
      <c r="C252">
        <f t="shared" si="28"/>
        <v>7</v>
      </c>
      <c r="D252" t="str">
        <f t="shared" si="29"/>
        <v>S</v>
      </c>
      <c r="E252" s="122">
        <v>43562</v>
      </c>
      <c r="F252">
        <f t="shared" si="30"/>
        <v>1</v>
      </c>
      <c r="G252" t="str">
        <f t="shared" si="31"/>
        <v>S</v>
      </c>
      <c r="H252">
        <f t="shared" si="27"/>
        <v>4</v>
      </c>
      <c r="I252">
        <f t="shared" si="32"/>
        <v>7</v>
      </c>
      <c r="J252">
        <f t="shared" si="33"/>
        <v>4</v>
      </c>
      <c r="K252">
        <f t="shared" si="34"/>
        <v>7</v>
      </c>
      <c r="L252" s="122">
        <f>IF('Blank 1116 Hour Log'!$B$45=3,WORKDAY(E252-1,1),WORKDAY(B252-1,1))</f>
        <v>43199</v>
      </c>
      <c r="M252" s="144" t="str">
        <f t="shared" si="35"/>
        <v/>
      </c>
    </row>
    <row r="253" spans="1:13" x14ac:dyDescent="0.2">
      <c r="A253">
        <f>IF('Blank 1116 Hour Log'!$B$45=3,1*(CONCATENATE(TEXT(J253,0),TEXT(K253,"00"))),1*(CONCATENATE(TEXT(H253,0),TEXT(I253,"00"))))</f>
        <v>408</v>
      </c>
      <c r="B253" s="122">
        <v>43198</v>
      </c>
      <c r="C253">
        <f t="shared" si="28"/>
        <v>1</v>
      </c>
      <c r="D253" t="str">
        <f t="shared" si="29"/>
        <v>S</v>
      </c>
      <c r="E253" s="122">
        <v>43563</v>
      </c>
      <c r="F253">
        <f t="shared" si="30"/>
        <v>2</v>
      </c>
      <c r="G253" t="str">
        <f t="shared" si="31"/>
        <v>M</v>
      </c>
      <c r="H253">
        <f t="shared" si="27"/>
        <v>4</v>
      </c>
      <c r="I253">
        <f t="shared" si="32"/>
        <v>8</v>
      </c>
      <c r="J253">
        <f t="shared" si="33"/>
        <v>4</v>
      </c>
      <c r="K253">
        <f t="shared" si="34"/>
        <v>8</v>
      </c>
      <c r="L253" s="122">
        <f>IF('Blank 1116 Hour Log'!$B$45=3,WORKDAY(E253-1,1),WORKDAY(B253-1,1))</f>
        <v>43199</v>
      </c>
      <c r="M253" s="144" t="str">
        <f t="shared" si="35"/>
        <v/>
      </c>
    </row>
    <row r="254" spans="1:13" x14ac:dyDescent="0.2">
      <c r="A254">
        <f>IF('Blank 1116 Hour Log'!$B$45=3,1*(CONCATENATE(TEXT(J254,0),TEXT(K254,"00"))),1*(CONCATENATE(TEXT(H254,0),TEXT(I254,"00"))))</f>
        <v>409</v>
      </c>
      <c r="B254" s="122">
        <v>43199</v>
      </c>
      <c r="C254">
        <f t="shared" si="28"/>
        <v>2</v>
      </c>
      <c r="D254" t="str">
        <f t="shared" si="29"/>
        <v>M</v>
      </c>
      <c r="E254" s="122">
        <v>43564</v>
      </c>
      <c r="F254">
        <f t="shared" si="30"/>
        <v>3</v>
      </c>
      <c r="G254" t="str">
        <f t="shared" si="31"/>
        <v>T</v>
      </c>
      <c r="H254">
        <f t="shared" si="27"/>
        <v>4</v>
      </c>
      <c r="I254">
        <f t="shared" si="32"/>
        <v>9</v>
      </c>
      <c r="J254">
        <f t="shared" si="33"/>
        <v>4</v>
      </c>
      <c r="K254">
        <f t="shared" si="34"/>
        <v>9</v>
      </c>
      <c r="L254" s="122">
        <f>IF('Blank 1116 Hour Log'!$B$45=3,WORKDAY(E254-1,1),WORKDAY(B254-1,1))</f>
        <v>43199</v>
      </c>
      <c r="M254" s="144" t="str">
        <f t="shared" si="35"/>
        <v/>
      </c>
    </row>
    <row r="255" spans="1:13" x14ac:dyDescent="0.2">
      <c r="A255">
        <f>IF('Blank 1116 Hour Log'!$B$45=3,1*(CONCATENATE(TEXT(J255,0),TEXT(K255,"00"))),1*(CONCATENATE(TEXT(H255,0),TEXT(I255,"00"))))</f>
        <v>410</v>
      </c>
      <c r="B255" s="122">
        <v>43200</v>
      </c>
      <c r="C255">
        <f t="shared" si="28"/>
        <v>3</v>
      </c>
      <c r="D255" t="str">
        <f t="shared" si="29"/>
        <v>T</v>
      </c>
      <c r="E255" s="122">
        <v>43565</v>
      </c>
      <c r="F255">
        <f t="shared" si="30"/>
        <v>4</v>
      </c>
      <c r="G255" t="str">
        <f t="shared" si="31"/>
        <v>W</v>
      </c>
      <c r="H255">
        <f t="shared" si="27"/>
        <v>4</v>
      </c>
      <c r="I255">
        <f t="shared" si="32"/>
        <v>10</v>
      </c>
      <c r="J255">
        <f t="shared" si="33"/>
        <v>4</v>
      </c>
      <c r="K255">
        <f t="shared" si="34"/>
        <v>10</v>
      </c>
      <c r="L255" s="122">
        <f>IF('Blank 1116 Hour Log'!$B$45=3,WORKDAY(E255-1,1),WORKDAY(B255-1,1))</f>
        <v>43200</v>
      </c>
      <c r="M255" s="144" t="str">
        <f t="shared" si="35"/>
        <v/>
      </c>
    </row>
    <row r="256" spans="1:13" x14ac:dyDescent="0.2">
      <c r="A256">
        <f>IF('Blank 1116 Hour Log'!$B$45=3,1*(CONCATENATE(TEXT(J256,0),TEXT(K256,"00"))),1*(CONCATENATE(TEXT(H256,0),TEXT(I256,"00"))))</f>
        <v>411</v>
      </c>
      <c r="B256" s="122">
        <v>43201</v>
      </c>
      <c r="C256">
        <f t="shared" si="28"/>
        <v>4</v>
      </c>
      <c r="D256" t="str">
        <f t="shared" si="29"/>
        <v>W</v>
      </c>
      <c r="E256" s="122">
        <v>43566</v>
      </c>
      <c r="F256">
        <f t="shared" si="30"/>
        <v>5</v>
      </c>
      <c r="G256" t="str">
        <f t="shared" si="31"/>
        <v>R</v>
      </c>
      <c r="H256">
        <f t="shared" si="27"/>
        <v>4</v>
      </c>
      <c r="I256">
        <f t="shared" si="32"/>
        <v>11</v>
      </c>
      <c r="J256">
        <f t="shared" si="33"/>
        <v>4</v>
      </c>
      <c r="K256">
        <f t="shared" si="34"/>
        <v>11</v>
      </c>
      <c r="L256" s="122">
        <f>IF('Blank 1116 Hour Log'!$B$45=3,WORKDAY(E256-1,1),WORKDAY(B256-1,1))</f>
        <v>43201</v>
      </c>
      <c r="M256" s="144" t="str">
        <f t="shared" si="35"/>
        <v/>
      </c>
    </row>
    <row r="257" spans="1:13" x14ac:dyDescent="0.2">
      <c r="A257">
        <f>IF('Blank 1116 Hour Log'!$B$45=3,1*(CONCATENATE(TEXT(J257,0),TEXT(K257,"00"))),1*(CONCATENATE(TEXT(H257,0),TEXT(I257,"00"))))</f>
        <v>412</v>
      </c>
      <c r="B257" s="122">
        <v>43202</v>
      </c>
      <c r="C257">
        <f t="shared" si="28"/>
        <v>5</v>
      </c>
      <c r="D257" t="str">
        <f t="shared" si="29"/>
        <v>R</v>
      </c>
      <c r="E257" s="122">
        <v>43567</v>
      </c>
      <c r="F257">
        <f t="shared" si="30"/>
        <v>6</v>
      </c>
      <c r="G257" t="str">
        <f t="shared" si="31"/>
        <v>F</v>
      </c>
      <c r="H257">
        <f t="shared" si="27"/>
        <v>4</v>
      </c>
      <c r="I257">
        <f t="shared" si="32"/>
        <v>12</v>
      </c>
      <c r="J257">
        <f t="shared" si="33"/>
        <v>4</v>
      </c>
      <c r="K257">
        <f t="shared" si="34"/>
        <v>12</v>
      </c>
      <c r="L257" s="122">
        <f>IF('Blank 1116 Hour Log'!$B$45=3,WORKDAY(E257-1,1),WORKDAY(B257-1,1))</f>
        <v>43202</v>
      </c>
      <c r="M257" s="144" t="str">
        <f t="shared" si="35"/>
        <v/>
      </c>
    </row>
    <row r="258" spans="1:13" x14ac:dyDescent="0.2">
      <c r="A258">
        <f>IF('Blank 1116 Hour Log'!$B$45=3,1*(CONCATENATE(TEXT(J258,0),TEXT(K258,"00"))),1*(CONCATENATE(TEXT(H258,0),TEXT(I258,"00"))))</f>
        <v>413</v>
      </c>
      <c r="B258" s="122">
        <v>43203</v>
      </c>
      <c r="C258">
        <f t="shared" si="28"/>
        <v>6</v>
      </c>
      <c r="D258" t="str">
        <f t="shared" si="29"/>
        <v>F</v>
      </c>
      <c r="E258" s="122">
        <v>43568</v>
      </c>
      <c r="F258">
        <f t="shared" si="30"/>
        <v>7</v>
      </c>
      <c r="G258" t="str">
        <f t="shared" si="31"/>
        <v>S</v>
      </c>
      <c r="H258">
        <f t="shared" si="27"/>
        <v>4</v>
      </c>
      <c r="I258">
        <f t="shared" si="32"/>
        <v>13</v>
      </c>
      <c r="J258">
        <f t="shared" si="33"/>
        <v>4</v>
      </c>
      <c r="K258">
        <f t="shared" si="34"/>
        <v>13</v>
      </c>
      <c r="L258" s="122">
        <f>IF('Blank 1116 Hour Log'!$B$45=3,WORKDAY(E258-1,1),WORKDAY(B258-1,1))</f>
        <v>43203</v>
      </c>
      <c r="M258" s="144" t="str">
        <f t="shared" si="35"/>
        <v/>
      </c>
    </row>
    <row r="259" spans="1:13" x14ac:dyDescent="0.2">
      <c r="A259">
        <f>IF('Blank 1116 Hour Log'!$B$45=3,1*(CONCATENATE(TEXT(J259,0),TEXT(K259,"00"))),1*(CONCATENATE(TEXT(H259,0),TEXT(I259,"00"))))</f>
        <v>414</v>
      </c>
      <c r="B259" s="122">
        <v>43204</v>
      </c>
      <c r="C259">
        <f t="shared" si="28"/>
        <v>7</v>
      </c>
      <c r="D259" t="str">
        <f t="shared" si="29"/>
        <v>S</v>
      </c>
      <c r="E259" s="122">
        <v>43569</v>
      </c>
      <c r="F259">
        <f t="shared" si="30"/>
        <v>1</v>
      </c>
      <c r="G259" t="str">
        <f t="shared" si="31"/>
        <v>S</v>
      </c>
      <c r="H259">
        <f t="shared" ref="H259:H322" si="36">MONTH(B259)</f>
        <v>4</v>
      </c>
      <c r="I259">
        <f t="shared" si="32"/>
        <v>14</v>
      </c>
      <c r="J259">
        <f t="shared" si="33"/>
        <v>4</v>
      </c>
      <c r="K259">
        <f t="shared" si="34"/>
        <v>14</v>
      </c>
      <c r="L259" s="122">
        <f>IF('Blank 1116 Hour Log'!$B$45=3,WORKDAY(E259-1,1),WORKDAY(B259-1,1))</f>
        <v>43206</v>
      </c>
      <c r="M259" s="144" t="str">
        <f t="shared" si="35"/>
        <v/>
      </c>
    </row>
    <row r="260" spans="1:13" x14ac:dyDescent="0.2">
      <c r="A260">
        <f>IF('Blank 1116 Hour Log'!$B$45=3,1*(CONCATENATE(TEXT(J260,0),TEXT(K260,"00"))),1*(CONCATENATE(TEXT(H260,0),TEXT(I260,"00"))))</f>
        <v>415</v>
      </c>
      <c r="B260" s="122">
        <v>43205</v>
      </c>
      <c r="C260">
        <f t="shared" ref="C260:C323" si="37">WEEKDAY(B260)</f>
        <v>1</v>
      </c>
      <c r="D260" t="str">
        <f t="shared" ref="D260:D323" si="38">VLOOKUP(C260,$O$3:$P$9,2,FALSE)</f>
        <v>S</v>
      </c>
      <c r="E260" s="122">
        <v>43570</v>
      </c>
      <c r="F260">
        <f t="shared" ref="F260:F323" si="39">WEEKDAY(E260)</f>
        <v>2</v>
      </c>
      <c r="G260" t="str">
        <f t="shared" ref="G260:G323" si="40">VLOOKUP(F260,$O$3:$P$9,2,FALSE)</f>
        <v>M</v>
      </c>
      <c r="H260">
        <f t="shared" si="36"/>
        <v>4</v>
      </c>
      <c r="I260">
        <f t="shared" ref="I260:I323" si="41">DAY(B260)</f>
        <v>15</v>
      </c>
      <c r="J260">
        <f t="shared" ref="J260:J323" si="42">MONTH(E260)</f>
        <v>4</v>
      </c>
      <c r="K260">
        <f t="shared" ref="K260:K323" si="43">DAY(E260)</f>
        <v>15</v>
      </c>
      <c r="L260" s="122">
        <f>IF('Blank 1116 Hour Log'!$B$45=3,WORKDAY(E260-1,1),WORKDAY(B260-1,1))</f>
        <v>43206</v>
      </c>
      <c r="M260" s="144" t="str">
        <f t="shared" ref="M260:M323" si="44">IF(AND(B260=L260,H260=9,I260=20),B260,IF(AND(B260&lt;&gt;L260,H260=9,I260=20),L260,""))</f>
        <v/>
      </c>
    </row>
    <row r="261" spans="1:13" x14ac:dyDescent="0.2">
      <c r="A261">
        <f>IF('Blank 1116 Hour Log'!$B$45=3,1*(CONCATENATE(TEXT(J261,0),TEXT(K261,"00"))),1*(CONCATENATE(TEXT(H261,0),TEXT(I261,"00"))))</f>
        <v>416</v>
      </c>
      <c r="B261" s="122">
        <v>43206</v>
      </c>
      <c r="C261">
        <f t="shared" si="37"/>
        <v>2</v>
      </c>
      <c r="D261" t="str">
        <f t="shared" si="38"/>
        <v>M</v>
      </c>
      <c r="E261" s="122">
        <v>43571</v>
      </c>
      <c r="F261">
        <f t="shared" si="39"/>
        <v>3</v>
      </c>
      <c r="G261" t="str">
        <f t="shared" si="40"/>
        <v>T</v>
      </c>
      <c r="H261">
        <f t="shared" si="36"/>
        <v>4</v>
      </c>
      <c r="I261">
        <f t="shared" si="41"/>
        <v>16</v>
      </c>
      <c r="J261">
        <f t="shared" si="42"/>
        <v>4</v>
      </c>
      <c r="K261">
        <f t="shared" si="43"/>
        <v>16</v>
      </c>
      <c r="L261" s="122">
        <f>IF('Blank 1116 Hour Log'!$B$45=3,WORKDAY(E261-1,1),WORKDAY(B261-1,1))</f>
        <v>43206</v>
      </c>
      <c r="M261" s="144" t="str">
        <f t="shared" si="44"/>
        <v/>
      </c>
    </row>
    <row r="262" spans="1:13" x14ac:dyDescent="0.2">
      <c r="A262">
        <f>IF('Blank 1116 Hour Log'!$B$45=3,1*(CONCATENATE(TEXT(J262,0),TEXT(K262,"00"))),1*(CONCATENATE(TEXT(H262,0),TEXT(I262,"00"))))</f>
        <v>417</v>
      </c>
      <c r="B262" s="122">
        <v>43207</v>
      </c>
      <c r="C262">
        <f t="shared" si="37"/>
        <v>3</v>
      </c>
      <c r="D262" t="str">
        <f t="shared" si="38"/>
        <v>T</v>
      </c>
      <c r="E262" s="122">
        <v>43572</v>
      </c>
      <c r="F262">
        <f t="shared" si="39"/>
        <v>4</v>
      </c>
      <c r="G262" t="str">
        <f t="shared" si="40"/>
        <v>W</v>
      </c>
      <c r="H262">
        <f t="shared" si="36"/>
        <v>4</v>
      </c>
      <c r="I262">
        <f t="shared" si="41"/>
        <v>17</v>
      </c>
      <c r="J262">
        <f t="shared" si="42"/>
        <v>4</v>
      </c>
      <c r="K262">
        <f t="shared" si="43"/>
        <v>17</v>
      </c>
      <c r="L262" s="122">
        <f>IF('Blank 1116 Hour Log'!$B$45=3,WORKDAY(E262-1,1),WORKDAY(B262-1,1))</f>
        <v>43207</v>
      </c>
      <c r="M262" s="144" t="str">
        <f t="shared" si="44"/>
        <v/>
      </c>
    </row>
    <row r="263" spans="1:13" x14ac:dyDescent="0.2">
      <c r="A263">
        <f>IF('Blank 1116 Hour Log'!$B$45=3,1*(CONCATENATE(TEXT(J263,0),TEXT(K263,"00"))),1*(CONCATENATE(TEXT(H263,0),TEXT(I263,"00"))))</f>
        <v>418</v>
      </c>
      <c r="B263" s="122">
        <v>43208</v>
      </c>
      <c r="C263">
        <f t="shared" si="37"/>
        <v>4</v>
      </c>
      <c r="D263" t="str">
        <f t="shared" si="38"/>
        <v>W</v>
      </c>
      <c r="E263" s="122">
        <v>43573</v>
      </c>
      <c r="F263">
        <f t="shared" si="39"/>
        <v>5</v>
      </c>
      <c r="G263" t="str">
        <f t="shared" si="40"/>
        <v>R</v>
      </c>
      <c r="H263">
        <f t="shared" si="36"/>
        <v>4</v>
      </c>
      <c r="I263">
        <f t="shared" si="41"/>
        <v>18</v>
      </c>
      <c r="J263">
        <f t="shared" si="42"/>
        <v>4</v>
      </c>
      <c r="K263">
        <f t="shared" si="43"/>
        <v>18</v>
      </c>
      <c r="L263" s="122">
        <f>IF('Blank 1116 Hour Log'!$B$45=3,WORKDAY(E263-1,1),WORKDAY(B263-1,1))</f>
        <v>43208</v>
      </c>
      <c r="M263" s="144" t="str">
        <f t="shared" si="44"/>
        <v/>
      </c>
    </row>
    <row r="264" spans="1:13" x14ac:dyDescent="0.2">
      <c r="A264">
        <f>IF('Blank 1116 Hour Log'!$B$45=3,1*(CONCATENATE(TEXT(J264,0),TEXT(K264,"00"))),1*(CONCATENATE(TEXT(H264,0),TEXT(I264,"00"))))</f>
        <v>419</v>
      </c>
      <c r="B264" s="122">
        <v>43209</v>
      </c>
      <c r="C264">
        <f t="shared" si="37"/>
        <v>5</v>
      </c>
      <c r="D264" t="str">
        <f t="shared" si="38"/>
        <v>R</v>
      </c>
      <c r="E264" s="122">
        <v>43574</v>
      </c>
      <c r="F264">
        <f t="shared" si="39"/>
        <v>6</v>
      </c>
      <c r="G264" t="str">
        <f t="shared" si="40"/>
        <v>F</v>
      </c>
      <c r="H264">
        <f t="shared" si="36"/>
        <v>4</v>
      </c>
      <c r="I264">
        <f t="shared" si="41"/>
        <v>19</v>
      </c>
      <c r="J264">
        <f t="shared" si="42"/>
        <v>4</v>
      </c>
      <c r="K264">
        <f t="shared" si="43"/>
        <v>19</v>
      </c>
      <c r="L264" s="122">
        <f>IF('Blank 1116 Hour Log'!$B$45=3,WORKDAY(E264-1,1),WORKDAY(B264-1,1))</f>
        <v>43209</v>
      </c>
      <c r="M264" s="144" t="str">
        <f t="shared" si="44"/>
        <v/>
      </c>
    </row>
    <row r="265" spans="1:13" x14ac:dyDescent="0.2">
      <c r="A265">
        <f>IF('Blank 1116 Hour Log'!$B$45=3,1*(CONCATENATE(TEXT(J265,0),TEXT(K265,"00"))),1*(CONCATENATE(TEXT(H265,0),TEXT(I265,"00"))))</f>
        <v>420</v>
      </c>
      <c r="B265" s="122">
        <v>43210</v>
      </c>
      <c r="C265">
        <f t="shared" si="37"/>
        <v>6</v>
      </c>
      <c r="D265" t="str">
        <f t="shared" si="38"/>
        <v>F</v>
      </c>
      <c r="E265" s="122">
        <v>43575</v>
      </c>
      <c r="F265">
        <f t="shared" si="39"/>
        <v>7</v>
      </c>
      <c r="G265" t="str">
        <f t="shared" si="40"/>
        <v>S</v>
      </c>
      <c r="H265">
        <f t="shared" si="36"/>
        <v>4</v>
      </c>
      <c r="I265">
        <f t="shared" si="41"/>
        <v>20</v>
      </c>
      <c r="J265">
        <f t="shared" si="42"/>
        <v>4</v>
      </c>
      <c r="K265">
        <f t="shared" si="43"/>
        <v>20</v>
      </c>
      <c r="L265" s="122">
        <f>IF('Blank 1116 Hour Log'!$B$45=3,WORKDAY(E265-1,1),WORKDAY(B265-1,1))</f>
        <v>43210</v>
      </c>
      <c r="M265" s="144" t="str">
        <f t="shared" si="44"/>
        <v/>
      </c>
    </row>
    <row r="266" spans="1:13" x14ac:dyDescent="0.2">
      <c r="A266">
        <f>IF('Blank 1116 Hour Log'!$B$45=3,1*(CONCATENATE(TEXT(J266,0),TEXT(K266,"00"))),1*(CONCATENATE(TEXT(H266,0),TEXT(I266,"00"))))</f>
        <v>421</v>
      </c>
      <c r="B266" s="122">
        <v>43211</v>
      </c>
      <c r="C266">
        <f t="shared" si="37"/>
        <v>7</v>
      </c>
      <c r="D266" t="str">
        <f t="shared" si="38"/>
        <v>S</v>
      </c>
      <c r="E266" s="122">
        <v>43576</v>
      </c>
      <c r="F266">
        <f t="shared" si="39"/>
        <v>1</v>
      </c>
      <c r="G266" t="str">
        <f t="shared" si="40"/>
        <v>S</v>
      </c>
      <c r="H266">
        <f t="shared" si="36"/>
        <v>4</v>
      </c>
      <c r="I266">
        <f t="shared" si="41"/>
        <v>21</v>
      </c>
      <c r="J266">
        <f t="shared" si="42"/>
        <v>4</v>
      </c>
      <c r="K266">
        <f t="shared" si="43"/>
        <v>21</v>
      </c>
      <c r="L266" s="122">
        <f>IF('Blank 1116 Hour Log'!$B$45=3,WORKDAY(E266-1,1),WORKDAY(B266-1,1))</f>
        <v>43213</v>
      </c>
      <c r="M266" s="144" t="str">
        <f t="shared" si="44"/>
        <v/>
      </c>
    </row>
    <row r="267" spans="1:13" x14ac:dyDescent="0.2">
      <c r="A267">
        <f>IF('Blank 1116 Hour Log'!$B$45=3,1*(CONCATENATE(TEXT(J267,0),TEXT(K267,"00"))),1*(CONCATENATE(TEXT(H267,0),TEXT(I267,"00"))))</f>
        <v>422</v>
      </c>
      <c r="B267" s="122">
        <v>43212</v>
      </c>
      <c r="C267">
        <f t="shared" si="37"/>
        <v>1</v>
      </c>
      <c r="D267" t="str">
        <f t="shared" si="38"/>
        <v>S</v>
      </c>
      <c r="E267" s="122">
        <v>43577</v>
      </c>
      <c r="F267">
        <f t="shared" si="39"/>
        <v>2</v>
      </c>
      <c r="G267" t="str">
        <f t="shared" si="40"/>
        <v>M</v>
      </c>
      <c r="H267">
        <f t="shared" si="36"/>
        <v>4</v>
      </c>
      <c r="I267">
        <f t="shared" si="41"/>
        <v>22</v>
      </c>
      <c r="J267">
        <f t="shared" si="42"/>
        <v>4</v>
      </c>
      <c r="K267">
        <f t="shared" si="43"/>
        <v>22</v>
      </c>
      <c r="L267" s="122">
        <f>IF('Blank 1116 Hour Log'!$B$45=3,WORKDAY(E267-1,1),WORKDAY(B267-1,1))</f>
        <v>43213</v>
      </c>
      <c r="M267" s="144" t="str">
        <f t="shared" si="44"/>
        <v/>
      </c>
    </row>
    <row r="268" spans="1:13" x14ac:dyDescent="0.2">
      <c r="A268">
        <f>IF('Blank 1116 Hour Log'!$B$45=3,1*(CONCATENATE(TEXT(J268,0),TEXT(K268,"00"))),1*(CONCATENATE(TEXT(H268,0),TEXT(I268,"00"))))</f>
        <v>423</v>
      </c>
      <c r="B268" s="122">
        <v>43213</v>
      </c>
      <c r="C268">
        <f t="shared" si="37"/>
        <v>2</v>
      </c>
      <c r="D268" t="str">
        <f t="shared" si="38"/>
        <v>M</v>
      </c>
      <c r="E268" s="122">
        <v>43578</v>
      </c>
      <c r="F268">
        <f t="shared" si="39"/>
        <v>3</v>
      </c>
      <c r="G268" t="str">
        <f t="shared" si="40"/>
        <v>T</v>
      </c>
      <c r="H268">
        <f t="shared" si="36"/>
        <v>4</v>
      </c>
      <c r="I268">
        <f t="shared" si="41"/>
        <v>23</v>
      </c>
      <c r="J268">
        <f t="shared" si="42"/>
        <v>4</v>
      </c>
      <c r="K268">
        <f t="shared" si="43"/>
        <v>23</v>
      </c>
      <c r="L268" s="122">
        <f>IF('Blank 1116 Hour Log'!$B$45=3,WORKDAY(E268-1,1),WORKDAY(B268-1,1))</f>
        <v>43213</v>
      </c>
      <c r="M268" s="144" t="str">
        <f t="shared" si="44"/>
        <v/>
      </c>
    </row>
    <row r="269" spans="1:13" x14ac:dyDescent="0.2">
      <c r="A269">
        <f>IF('Blank 1116 Hour Log'!$B$45=3,1*(CONCATENATE(TEXT(J269,0),TEXT(K269,"00"))),1*(CONCATENATE(TEXT(H269,0),TEXT(I269,"00"))))</f>
        <v>424</v>
      </c>
      <c r="B269" s="122">
        <v>43214</v>
      </c>
      <c r="C269">
        <f t="shared" si="37"/>
        <v>3</v>
      </c>
      <c r="D269" t="str">
        <f t="shared" si="38"/>
        <v>T</v>
      </c>
      <c r="E269" s="122">
        <v>43579</v>
      </c>
      <c r="F269">
        <f t="shared" si="39"/>
        <v>4</v>
      </c>
      <c r="G269" t="str">
        <f t="shared" si="40"/>
        <v>W</v>
      </c>
      <c r="H269">
        <f t="shared" si="36"/>
        <v>4</v>
      </c>
      <c r="I269">
        <f t="shared" si="41"/>
        <v>24</v>
      </c>
      <c r="J269">
        <f t="shared" si="42"/>
        <v>4</v>
      </c>
      <c r="K269">
        <f t="shared" si="43"/>
        <v>24</v>
      </c>
      <c r="L269" s="122">
        <f>IF('Blank 1116 Hour Log'!$B$45=3,WORKDAY(E269-1,1),WORKDAY(B269-1,1))</f>
        <v>43214</v>
      </c>
      <c r="M269" s="144" t="str">
        <f t="shared" si="44"/>
        <v/>
      </c>
    </row>
    <row r="270" spans="1:13" x14ac:dyDescent="0.2">
      <c r="A270">
        <f>IF('Blank 1116 Hour Log'!$B$45=3,1*(CONCATENATE(TEXT(J270,0),TEXT(K270,"00"))),1*(CONCATENATE(TEXT(H270,0),TEXT(I270,"00"))))</f>
        <v>425</v>
      </c>
      <c r="B270" s="122">
        <v>43215</v>
      </c>
      <c r="C270">
        <f t="shared" si="37"/>
        <v>4</v>
      </c>
      <c r="D270" t="str">
        <f t="shared" si="38"/>
        <v>W</v>
      </c>
      <c r="E270" s="122">
        <v>43580</v>
      </c>
      <c r="F270">
        <f t="shared" si="39"/>
        <v>5</v>
      </c>
      <c r="G270" t="str">
        <f t="shared" si="40"/>
        <v>R</v>
      </c>
      <c r="H270">
        <f t="shared" si="36"/>
        <v>4</v>
      </c>
      <c r="I270">
        <f t="shared" si="41"/>
        <v>25</v>
      </c>
      <c r="J270">
        <f t="shared" si="42"/>
        <v>4</v>
      </c>
      <c r="K270">
        <f t="shared" si="43"/>
        <v>25</v>
      </c>
      <c r="L270" s="122">
        <f>IF('Blank 1116 Hour Log'!$B$45=3,WORKDAY(E270-1,1),WORKDAY(B270-1,1))</f>
        <v>43215</v>
      </c>
      <c r="M270" s="144" t="str">
        <f t="shared" si="44"/>
        <v/>
      </c>
    </row>
    <row r="271" spans="1:13" x14ac:dyDescent="0.2">
      <c r="A271">
        <f>IF('Blank 1116 Hour Log'!$B$45=3,1*(CONCATENATE(TEXT(J271,0),TEXT(K271,"00"))),1*(CONCATENATE(TEXT(H271,0),TEXT(I271,"00"))))</f>
        <v>426</v>
      </c>
      <c r="B271" s="122">
        <v>43216</v>
      </c>
      <c r="C271">
        <f t="shared" si="37"/>
        <v>5</v>
      </c>
      <c r="D271" t="str">
        <f t="shared" si="38"/>
        <v>R</v>
      </c>
      <c r="E271" s="122">
        <v>43581</v>
      </c>
      <c r="F271">
        <f t="shared" si="39"/>
        <v>6</v>
      </c>
      <c r="G271" t="str">
        <f t="shared" si="40"/>
        <v>F</v>
      </c>
      <c r="H271">
        <f t="shared" si="36"/>
        <v>4</v>
      </c>
      <c r="I271">
        <f t="shared" si="41"/>
        <v>26</v>
      </c>
      <c r="J271">
        <f t="shared" si="42"/>
        <v>4</v>
      </c>
      <c r="K271">
        <f t="shared" si="43"/>
        <v>26</v>
      </c>
      <c r="L271" s="122">
        <f>IF('Blank 1116 Hour Log'!$B$45=3,WORKDAY(E271-1,1),WORKDAY(B271-1,1))</f>
        <v>43216</v>
      </c>
      <c r="M271" s="144" t="str">
        <f t="shared" si="44"/>
        <v/>
      </c>
    </row>
    <row r="272" spans="1:13" x14ac:dyDescent="0.2">
      <c r="A272">
        <f>IF('Blank 1116 Hour Log'!$B$45=3,1*(CONCATENATE(TEXT(J272,0),TEXT(K272,"00"))),1*(CONCATENATE(TEXT(H272,0),TEXT(I272,"00"))))</f>
        <v>427</v>
      </c>
      <c r="B272" s="122">
        <v>43217</v>
      </c>
      <c r="C272">
        <f t="shared" si="37"/>
        <v>6</v>
      </c>
      <c r="D272" t="str">
        <f t="shared" si="38"/>
        <v>F</v>
      </c>
      <c r="E272" s="122">
        <v>43582</v>
      </c>
      <c r="F272">
        <f t="shared" si="39"/>
        <v>7</v>
      </c>
      <c r="G272" t="str">
        <f t="shared" si="40"/>
        <v>S</v>
      </c>
      <c r="H272">
        <f t="shared" si="36"/>
        <v>4</v>
      </c>
      <c r="I272">
        <f t="shared" si="41"/>
        <v>27</v>
      </c>
      <c r="J272">
        <f t="shared" si="42"/>
        <v>4</v>
      </c>
      <c r="K272">
        <f t="shared" si="43"/>
        <v>27</v>
      </c>
      <c r="L272" s="122">
        <f>IF('Blank 1116 Hour Log'!$B$45=3,WORKDAY(E272-1,1),WORKDAY(B272-1,1))</f>
        <v>43217</v>
      </c>
      <c r="M272" s="144" t="str">
        <f t="shared" si="44"/>
        <v/>
      </c>
    </row>
    <row r="273" spans="1:13" x14ac:dyDescent="0.2">
      <c r="A273">
        <f>IF('Blank 1116 Hour Log'!$B$45=3,1*(CONCATENATE(TEXT(J273,0),TEXT(K273,"00"))),1*(CONCATENATE(TEXT(H273,0),TEXT(I273,"00"))))</f>
        <v>428</v>
      </c>
      <c r="B273" s="122">
        <v>43218</v>
      </c>
      <c r="C273">
        <f t="shared" si="37"/>
        <v>7</v>
      </c>
      <c r="D273" t="str">
        <f t="shared" si="38"/>
        <v>S</v>
      </c>
      <c r="E273" s="122">
        <v>43583</v>
      </c>
      <c r="F273">
        <f t="shared" si="39"/>
        <v>1</v>
      </c>
      <c r="G273" t="str">
        <f t="shared" si="40"/>
        <v>S</v>
      </c>
      <c r="H273">
        <f t="shared" si="36"/>
        <v>4</v>
      </c>
      <c r="I273">
        <f t="shared" si="41"/>
        <v>28</v>
      </c>
      <c r="J273">
        <f t="shared" si="42"/>
        <v>4</v>
      </c>
      <c r="K273">
        <f t="shared" si="43"/>
        <v>28</v>
      </c>
      <c r="L273" s="122">
        <f>IF('Blank 1116 Hour Log'!$B$45=3,WORKDAY(E273-1,1),WORKDAY(B273-1,1))</f>
        <v>43220</v>
      </c>
      <c r="M273" s="144" t="str">
        <f t="shared" si="44"/>
        <v/>
      </c>
    </row>
    <row r="274" spans="1:13" x14ac:dyDescent="0.2">
      <c r="A274">
        <f>IF('Blank 1116 Hour Log'!$B$45=3,1*(CONCATENATE(TEXT(J274,0),TEXT(K274,"00"))),1*(CONCATENATE(TEXT(H274,0),TEXT(I274,"00"))))</f>
        <v>429</v>
      </c>
      <c r="B274" s="122">
        <v>43219</v>
      </c>
      <c r="C274">
        <f t="shared" si="37"/>
        <v>1</v>
      </c>
      <c r="D274" t="str">
        <f t="shared" si="38"/>
        <v>S</v>
      </c>
      <c r="E274" s="122">
        <v>43584</v>
      </c>
      <c r="F274">
        <f t="shared" si="39"/>
        <v>2</v>
      </c>
      <c r="G274" t="str">
        <f t="shared" si="40"/>
        <v>M</v>
      </c>
      <c r="H274">
        <f t="shared" si="36"/>
        <v>4</v>
      </c>
      <c r="I274">
        <f t="shared" si="41"/>
        <v>29</v>
      </c>
      <c r="J274">
        <f t="shared" si="42"/>
        <v>4</v>
      </c>
      <c r="K274">
        <f t="shared" si="43"/>
        <v>29</v>
      </c>
      <c r="L274" s="122">
        <f>IF('Blank 1116 Hour Log'!$B$45=3,WORKDAY(E274-1,1),WORKDAY(B274-1,1))</f>
        <v>43220</v>
      </c>
      <c r="M274" s="144" t="str">
        <f t="shared" si="44"/>
        <v/>
      </c>
    </row>
    <row r="275" spans="1:13" x14ac:dyDescent="0.2">
      <c r="A275">
        <f>IF('Blank 1116 Hour Log'!$B$45=3,1*(CONCATENATE(TEXT(J275,0),TEXT(K275,"00"))),1*(CONCATENATE(TEXT(H275,0),TEXT(I275,"00"))))</f>
        <v>430</v>
      </c>
      <c r="B275" s="122">
        <v>43220</v>
      </c>
      <c r="C275">
        <f t="shared" si="37"/>
        <v>2</v>
      </c>
      <c r="D275" t="str">
        <f t="shared" si="38"/>
        <v>M</v>
      </c>
      <c r="E275" s="122">
        <v>43585</v>
      </c>
      <c r="F275">
        <f t="shared" si="39"/>
        <v>3</v>
      </c>
      <c r="G275" t="str">
        <f t="shared" si="40"/>
        <v>T</v>
      </c>
      <c r="H275">
        <f t="shared" si="36"/>
        <v>4</v>
      </c>
      <c r="I275">
        <f t="shared" si="41"/>
        <v>30</v>
      </c>
      <c r="J275">
        <f t="shared" si="42"/>
        <v>4</v>
      </c>
      <c r="K275">
        <f t="shared" si="43"/>
        <v>30</v>
      </c>
      <c r="L275" s="122">
        <f>IF('Blank 1116 Hour Log'!$B$45=3,WORKDAY(E275-1,1),WORKDAY(B275-1,1))</f>
        <v>43220</v>
      </c>
      <c r="M275" s="144" t="str">
        <f t="shared" si="44"/>
        <v/>
      </c>
    </row>
    <row r="276" spans="1:13" x14ac:dyDescent="0.2">
      <c r="A276">
        <f>IF('Blank 1116 Hour Log'!$B$45=3,1*(CONCATENATE(TEXT(J276,0),TEXT(K276,"00"))),1*(CONCATENATE(TEXT(H276,0),TEXT(I276,"00"))))</f>
        <v>501</v>
      </c>
      <c r="B276" s="122">
        <v>43221</v>
      </c>
      <c r="C276">
        <f t="shared" si="37"/>
        <v>3</v>
      </c>
      <c r="D276" t="str">
        <f t="shared" si="38"/>
        <v>T</v>
      </c>
      <c r="E276" s="122">
        <v>43586</v>
      </c>
      <c r="F276">
        <f t="shared" si="39"/>
        <v>4</v>
      </c>
      <c r="G276" t="str">
        <f t="shared" si="40"/>
        <v>W</v>
      </c>
      <c r="H276">
        <f t="shared" si="36"/>
        <v>5</v>
      </c>
      <c r="I276">
        <f t="shared" si="41"/>
        <v>1</v>
      </c>
      <c r="J276">
        <f t="shared" si="42"/>
        <v>5</v>
      </c>
      <c r="K276">
        <f t="shared" si="43"/>
        <v>1</v>
      </c>
      <c r="L276" s="122">
        <f>IF('Blank 1116 Hour Log'!$B$45=3,WORKDAY(E276-1,1),WORKDAY(B276-1,1))</f>
        <v>43221</v>
      </c>
      <c r="M276" s="144" t="str">
        <f t="shared" si="44"/>
        <v/>
      </c>
    </row>
    <row r="277" spans="1:13" x14ac:dyDescent="0.2">
      <c r="A277">
        <f>IF('Blank 1116 Hour Log'!$B$45=3,1*(CONCATENATE(TEXT(J277,0),TEXT(K277,"00"))),1*(CONCATENATE(TEXT(H277,0),TEXT(I277,"00"))))</f>
        <v>502</v>
      </c>
      <c r="B277" s="122">
        <v>43222</v>
      </c>
      <c r="C277">
        <f t="shared" si="37"/>
        <v>4</v>
      </c>
      <c r="D277" t="str">
        <f t="shared" si="38"/>
        <v>W</v>
      </c>
      <c r="E277" s="122">
        <v>43587</v>
      </c>
      <c r="F277">
        <f t="shared" si="39"/>
        <v>5</v>
      </c>
      <c r="G277" t="str">
        <f t="shared" si="40"/>
        <v>R</v>
      </c>
      <c r="H277">
        <f t="shared" si="36"/>
        <v>5</v>
      </c>
      <c r="I277">
        <f t="shared" si="41"/>
        <v>2</v>
      </c>
      <c r="J277">
        <f t="shared" si="42"/>
        <v>5</v>
      </c>
      <c r="K277">
        <f t="shared" si="43"/>
        <v>2</v>
      </c>
      <c r="L277" s="122">
        <f>IF('Blank 1116 Hour Log'!$B$45=3,WORKDAY(E277-1,1),WORKDAY(B277-1,1))</f>
        <v>43222</v>
      </c>
      <c r="M277" s="144" t="str">
        <f t="shared" si="44"/>
        <v/>
      </c>
    </row>
    <row r="278" spans="1:13" x14ac:dyDescent="0.2">
      <c r="A278">
        <f>IF('Blank 1116 Hour Log'!$B$45=3,1*(CONCATENATE(TEXT(J278,0),TEXT(K278,"00"))),1*(CONCATENATE(TEXT(H278,0),TEXT(I278,"00"))))</f>
        <v>503</v>
      </c>
      <c r="B278" s="122">
        <v>43223</v>
      </c>
      <c r="C278">
        <f t="shared" si="37"/>
        <v>5</v>
      </c>
      <c r="D278" t="str">
        <f t="shared" si="38"/>
        <v>R</v>
      </c>
      <c r="E278" s="122">
        <v>43588</v>
      </c>
      <c r="F278">
        <f t="shared" si="39"/>
        <v>6</v>
      </c>
      <c r="G278" t="str">
        <f t="shared" si="40"/>
        <v>F</v>
      </c>
      <c r="H278">
        <f t="shared" si="36"/>
        <v>5</v>
      </c>
      <c r="I278">
        <f t="shared" si="41"/>
        <v>3</v>
      </c>
      <c r="J278">
        <f t="shared" si="42"/>
        <v>5</v>
      </c>
      <c r="K278">
        <f t="shared" si="43"/>
        <v>3</v>
      </c>
      <c r="L278" s="122">
        <f>IF('Blank 1116 Hour Log'!$B$45=3,WORKDAY(E278-1,1),WORKDAY(B278-1,1))</f>
        <v>43223</v>
      </c>
      <c r="M278" s="144" t="str">
        <f t="shared" si="44"/>
        <v/>
      </c>
    </row>
    <row r="279" spans="1:13" x14ac:dyDescent="0.2">
      <c r="A279">
        <f>IF('Blank 1116 Hour Log'!$B$45=3,1*(CONCATENATE(TEXT(J279,0),TEXT(K279,"00"))),1*(CONCATENATE(TEXT(H279,0),TEXT(I279,"00"))))</f>
        <v>504</v>
      </c>
      <c r="B279" s="122">
        <v>43224</v>
      </c>
      <c r="C279">
        <f t="shared" si="37"/>
        <v>6</v>
      </c>
      <c r="D279" t="str">
        <f t="shared" si="38"/>
        <v>F</v>
      </c>
      <c r="E279" s="122">
        <v>43589</v>
      </c>
      <c r="F279">
        <f t="shared" si="39"/>
        <v>7</v>
      </c>
      <c r="G279" t="str">
        <f t="shared" si="40"/>
        <v>S</v>
      </c>
      <c r="H279">
        <f t="shared" si="36"/>
        <v>5</v>
      </c>
      <c r="I279">
        <f t="shared" si="41"/>
        <v>4</v>
      </c>
      <c r="J279">
        <f t="shared" si="42"/>
        <v>5</v>
      </c>
      <c r="K279">
        <f t="shared" si="43"/>
        <v>4</v>
      </c>
      <c r="L279" s="122">
        <f>IF('Blank 1116 Hour Log'!$B$45=3,WORKDAY(E279-1,1),WORKDAY(B279-1,1))</f>
        <v>43224</v>
      </c>
      <c r="M279" s="144" t="str">
        <f t="shared" si="44"/>
        <v/>
      </c>
    </row>
    <row r="280" spans="1:13" x14ac:dyDescent="0.2">
      <c r="A280">
        <f>IF('Blank 1116 Hour Log'!$B$45=3,1*(CONCATENATE(TEXT(J280,0),TEXT(K280,"00"))),1*(CONCATENATE(TEXT(H280,0),TEXT(I280,"00"))))</f>
        <v>505</v>
      </c>
      <c r="B280" s="122">
        <v>43225</v>
      </c>
      <c r="C280">
        <f t="shared" si="37"/>
        <v>7</v>
      </c>
      <c r="D280" t="str">
        <f t="shared" si="38"/>
        <v>S</v>
      </c>
      <c r="E280" s="122">
        <v>43590</v>
      </c>
      <c r="F280">
        <f t="shared" si="39"/>
        <v>1</v>
      </c>
      <c r="G280" t="str">
        <f t="shared" si="40"/>
        <v>S</v>
      </c>
      <c r="H280">
        <f t="shared" si="36"/>
        <v>5</v>
      </c>
      <c r="I280">
        <f t="shared" si="41"/>
        <v>5</v>
      </c>
      <c r="J280">
        <f t="shared" si="42"/>
        <v>5</v>
      </c>
      <c r="K280">
        <f t="shared" si="43"/>
        <v>5</v>
      </c>
      <c r="L280" s="122">
        <f>IF('Blank 1116 Hour Log'!$B$45=3,WORKDAY(E280-1,1),WORKDAY(B280-1,1))</f>
        <v>43227</v>
      </c>
      <c r="M280" s="144" t="str">
        <f t="shared" si="44"/>
        <v/>
      </c>
    </row>
    <row r="281" spans="1:13" x14ac:dyDescent="0.2">
      <c r="A281">
        <f>IF('Blank 1116 Hour Log'!$B$45=3,1*(CONCATENATE(TEXT(J281,0),TEXT(K281,"00"))),1*(CONCATENATE(TEXT(H281,0),TEXT(I281,"00"))))</f>
        <v>506</v>
      </c>
      <c r="B281" s="122">
        <v>43226</v>
      </c>
      <c r="C281">
        <f t="shared" si="37"/>
        <v>1</v>
      </c>
      <c r="D281" t="str">
        <f t="shared" si="38"/>
        <v>S</v>
      </c>
      <c r="E281" s="122">
        <v>43591</v>
      </c>
      <c r="F281">
        <f t="shared" si="39"/>
        <v>2</v>
      </c>
      <c r="G281" t="str">
        <f t="shared" si="40"/>
        <v>M</v>
      </c>
      <c r="H281">
        <f t="shared" si="36"/>
        <v>5</v>
      </c>
      <c r="I281">
        <f t="shared" si="41"/>
        <v>6</v>
      </c>
      <c r="J281">
        <f t="shared" si="42"/>
        <v>5</v>
      </c>
      <c r="K281">
        <f t="shared" si="43"/>
        <v>6</v>
      </c>
      <c r="L281" s="122">
        <f>IF('Blank 1116 Hour Log'!$B$45=3,WORKDAY(E281-1,1),WORKDAY(B281-1,1))</f>
        <v>43227</v>
      </c>
      <c r="M281" s="144" t="str">
        <f t="shared" si="44"/>
        <v/>
      </c>
    </row>
    <row r="282" spans="1:13" x14ac:dyDescent="0.2">
      <c r="A282">
        <f>IF('Blank 1116 Hour Log'!$B$45=3,1*(CONCATENATE(TEXT(J282,0),TEXT(K282,"00"))),1*(CONCATENATE(TEXT(H282,0),TEXT(I282,"00"))))</f>
        <v>507</v>
      </c>
      <c r="B282" s="122">
        <v>43227</v>
      </c>
      <c r="C282">
        <f t="shared" si="37"/>
        <v>2</v>
      </c>
      <c r="D282" t="str">
        <f t="shared" si="38"/>
        <v>M</v>
      </c>
      <c r="E282" s="122">
        <v>43592</v>
      </c>
      <c r="F282">
        <f t="shared" si="39"/>
        <v>3</v>
      </c>
      <c r="G282" t="str">
        <f t="shared" si="40"/>
        <v>T</v>
      </c>
      <c r="H282">
        <f t="shared" si="36"/>
        <v>5</v>
      </c>
      <c r="I282">
        <f t="shared" si="41"/>
        <v>7</v>
      </c>
      <c r="J282">
        <f t="shared" si="42"/>
        <v>5</v>
      </c>
      <c r="K282">
        <f t="shared" si="43"/>
        <v>7</v>
      </c>
      <c r="L282" s="122">
        <f>IF('Blank 1116 Hour Log'!$B$45=3,WORKDAY(E282-1,1),WORKDAY(B282-1,1))</f>
        <v>43227</v>
      </c>
      <c r="M282" s="144" t="str">
        <f t="shared" si="44"/>
        <v/>
      </c>
    </row>
    <row r="283" spans="1:13" x14ac:dyDescent="0.2">
      <c r="A283">
        <f>IF('Blank 1116 Hour Log'!$B$45=3,1*(CONCATENATE(TEXT(J283,0),TEXT(K283,"00"))),1*(CONCATENATE(TEXT(H283,0),TEXT(I283,"00"))))</f>
        <v>508</v>
      </c>
      <c r="B283" s="122">
        <v>43228</v>
      </c>
      <c r="C283">
        <f t="shared" si="37"/>
        <v>3</v>
      </c>
      <c r="D283" t="str">
        <f t="shared" si="38"/>
        <v>T</v>
      </c>
      <c r="E283" s="122">
        <v>43593</v>
      </c>
      <c r="F283">
        <f t="shared" si="39"/>
        <v>4</v>
      </c>
      <c r="G283" t="str">
        <f t="shared" si="40"/>
        <v>W</v>
      </c>
      <c r="H283">
        <f t="shared" si="36"/>
        <v>5</v>
      </c>
      <c r="I283">
        <f t="shared" si="41"/>
        <v>8</v>
      </c>
      <c r="J283">
        <f t="shared" si="42"/>
        <v>5</v>
      </c>
      <c r="K283">
        <f t="shared" si="43"/>
        <v>8</v>
      </c>
      <c r="L283" s="122">
        <f>IF('Blank 1116 Hour Log'!$B$45=3,WORKDAY(E283-1,1),WORKDAY(B283-1,1))</f>
        <v>43228</v>
      </c>
      <c r="M283" s="144" t="str">
        <f t="shared" si="44"/>
        <v/>
      </c>
    </row>
    <row r="284" spans="1:13" x14ac:dyDescent="0.2">
      <c r="A284">
        <f>IF('Blank 1116 Hour Log'!$B$45=3,1*(CONCATENATE(TEXT(J284,0),TEXT(K284,"00"))),1*(CONCATENATE(TEXT(H284,0),TEXT(I284,"00"))))</f>
        <v>509</v>
      </c>
      <c r="B284" s="122">
        <v>43229</v>
      </c>
      <c r="C284">
        <f t="shared" si="37"/>
        <v>4</v>
      </c>
      <c r="D284" t="str">
        <f t="shared" si="38"/>
        <v>W</v>
      </c>
      <c r="E284" s="122">
        <v>43594</v>
      </c>
      <c r="F284">
        <f t="shared" si="39"/>
        <v>5</v>
      </c>
      <c r="G284" t="str">
        <f t="shared" si="40"/>
        <v>R</v>
      </c>
      <c r="H284">
        <f t="shared" si="36"/>
        <v>5</v>
      </c>
      <c r="I284">
        <f t="shared" si="41"/>
        <v>9</v>
      </c>
      <c r="J284">
        <f t="shared" si="42"/>
        <v>5</v>
      </c>
      <c r="K284">
        <f t="shared" si="43"/>
        <v>9</v>
      </c>
      <c r="L284" s="122">
        <f>IF('Blank 1116 Hour Log'!$B$45=3,WORKDAY(E284-1,1),WORKDAY(B284-1,1))</f>
        <v>43229</v>
      </c>
      <c r="M284" s="144" t="str">
        <f t="shared" si="44"/>
        <v/>
      </c>
    </row>
    <row r="285" spans="1:13" x14ac:dyDescent="0.2">
      <c r="A285">
        <f>IF('Blank 1116 Hour Log'!$B$45=3,1*(CONCATENATE(TEXT(J285,0),TEXT(K285,"00"))),1*(CONCATENATE(TEXT(H285,0),TEXT(I285,"00"))))</f>
        <v>510</v>
      </c>
      <c r="B285" s="122">
        <v>43230</v>
      </c>
      <c r="C285">
        <f t="shared" si="37"/>
        <v>5</v>
      </c>
      <c r="D285" t="str">
        <f t="shared" si="38"/>
        <v>R</v>
      </c>
      <c r="E285" s="122">
        <v>43595</v>
      </c>
      <c r="F285">
        <f t="shared" si="39"/>
        <v>6</v>
      </c>
      <c r="G285" t="str">
        <f t="shared" si="40"/>
        <v>F</v>
      </c>
      <c r="H285">
        <f t="shared" si="36"/>
        <v>5</v>
      </c>
      <c r="I285">
        <f t="shared" si="41"/>
        <v>10</v>
      </c>
      <c r="J285">
        <f t="shared" si="42"/>
        <v>5</v>
      </c>
      <c r="K285">
        <f t="shared" si="43"/>
        <v>10</v>
      </c>
      <c r="L285" s="122">
        <f>IF('Blank 1116 Hour Log'!$B$45=3,WORKDAY(E285-1,1),WORKDAY(B285-1,1))</f>
        <v>43230</v>
      </c>
      <c r="M285" s="144" t="str">
        <f t="shared" si="44"/>
        <v/>
      </c>
    </row>
    <row r="286" spans="1:13" x14ac:dyDescent="0.2">
      <c r="A286">
        <f>IF('Blank 1116 Hour Log'!$B$45=3,1*(CONCATENATE(TEXT(J286,0),TEXT(K286,"00"))),1*(CONCATENATE(TEXT(H286,0),TEXT(I286,"00"))))</f>
        <v>511</v>
      </c>
      <c r="B286" s="122">
        <v>43231</v>
      </c>
      <c r="C286">
        <f t="shared" si="37"/>
        <v>6</v>
      </c>
      <c r="D286" t="str">
        <f t="shared" si="38"/>
        <v>F</v>
      </c>
      <c r="E286" s="122">
        <v>43596</v>
      </c>
      <c r="F286">
        <f t="shared" si="39"/>
        <v>7</v>
      </c>
      <c r="G286" t="str">
        <f t="shared" si="40"/>
        <v>S</v>
      </c>
      <c r="H286">
        <f t="shared" si="36"/>
        <v>5</v>
      </c>
      <c r="I286">
        <f t="shared" si="41"/>
        <v>11</v>
      </c>
      <c r="J286">
        <f t="shared" si="42"/>
        <v>5</v>
      </c>
      <c r="K286">
        <f t="shared" si="43"/>
        <v>11</v>
      </c>
      <c r="L286" s="122">
        <f>IF('Blank 1116 Hour Log'!$B$45=3,WORKDAY(E286-1,1),WORKDAY(B286-1,1))</f>
        <v>43231</v>
      </c>
      <c r="M286" s="144" t="str">
        <f t="shared" si="44"/>
        <v/>
      </c>
    </row>
    <row r="287" spans="1:13" x14ac:dyDescent="0.2">
      <c r="A287">
        <f>IF('Blank 1116 Hour Log'!$B$45=3,1*(CONCATENATE(TEXT(J287,0),TEXT(K287,"00"))),1*(CONCATENATE(TEXT(H287,0),TEXT(I287,"00"))))</f>
        <v>512</v>
      </c>
      <c r="B287" s="122">
        <v>43232</v>
      </c>
      <c r="C287">
        <f t="shared" si="37"/>
        <v>7</v>
      </c>
      <c r="D287" t="str">
        <f t="shared" si="38"/>
        <v>S</v>
      </c>
      <c r="E287" s="122">
        <v>43597</v>
      </c>
      <c r="F287">
        <f t="shared" si="39"/>
        <v>1</v>
      </c>
      <c r="G287" t="str">
        <f t="shared" si="40"/>
        <v>S</v>
      </c>
      <c r="H287">
        <f t="shared" si="36"/>
        <v>5</v>
      </c>
      <c r="I287">
        <f t="shared" si="41"/>
        <v>12</v>
      </c>
      <c r="J287">
        <f t="shared" si="42"/>
        <v>5</v>
      </c>
      <c r="K287">
        <f t="shared" si="43"/>
        <v>12</v>
      </c>
      <c r="L287" s="122">
        <f>IF('Blank 1116 Hour Log'!$B$45=3,WORKDAY(E287-1,1),WORKDAY(B287-1,1))</f>
        <v>43234</v>
      </c>
      <c r="M287" s="144" t="str">
        <f t="shared" si="44"/>
        <v/>
      </c>
    </row>
    <row r="288" spans="1:13" x14ac:dyDescent="0.2">
      <c r="A288">
        <f>IF('Blank 1116 Hour Log'!$B$45=3,1*(CONCATENATE(TEXT(J288,0),TEXT(K288,"00"))),1*(CONCATENATE(TEXT(H288,0),TEXT(I288,"00"))))</f>
        <v>513</v>
      </c>
      <c r="B288" s="122">
        <v>43233</v>
      </c>
      <c r="C288">
        <f t="shared" si="37"/>
        <v>1</v>
      </c>
      <c r="D288" t="str">
        <f t="shared" si="38"/>
        <v>S</v>
      </c>
      <c r="E288" s="122">
        <v>43598</v>
      </c>
      <c r="F288">
        <f t="shared" si="39"/>
        <v>2</v>
      </c>
      <c r="G288" t="str">
        <f t="shared" si="40"/>
        <v>M</v>
      </c>
      <c r="H288">
        <f t="shared" si="36"/>
        <v>5</v>
      </c>
      <c r="I288">
        <f t="shared" si="41"/>
        <v>13</v>
      </c>
      <c r="J288">
        <f t="shared" si="42"/>
        <v>5</v>
      </c>
      <c r="K288">
        <f t="shared" si="43"/>
        <v>13</v>
      </c>
      <c r="L288" s="122">
        <f>IF('Blank 1116 Hour Log'!$B$45=3,WORKDAY(E288-1,1),WORKDAY(B288-1,1))</f>
        <v>43234</v>
      </c>
      <c r="M288" s="144" t="str">
        <f t="shared" si="44"/>
        <v/>
      </c>
    </row>
    <row r="289" spans="1:13" x14ac:dyDescent="0.2">
      <c r="A289">
        <f>IF('Blank 1116 Hour Log'!$B$45=3,1*(CONCATENATE(TEXT(J289,0),TEXT(K289,"00"))),1*(CONCATENATE(TEXT(H289,0),TEXT(I289,"00"))))</f>
        <v>514</v>
      </c>
      <c r="B289" s="122">
        <v>43234</v>
      </c>
      <c r="C289">
        <f t="shared" si="37"/>
        <v>2</v>
      </c>
      <c r="D289" t="str">
        <f t="shared" si="38"/>
        <v>M</v>
      </c>
      <c r="E289" s="122">
        <v>43599</v>
      </c>
      <c r="F289">
        <f t="shared" si="39"/>
        <v>3</v>
      </c>
      <c r="G289" t="str">
        <f t="shared" si="40"/>
        <v>T</v>
      </c>
      <c r="H289">
        <f t="shared" si="36"/>
        <v>5</v>
      </c>
      <c r="I289">
        <f t="shared" si="41"/>
        <v>14</v>
      </c>
      <c r="J289">
        <f t="shared" si="42"/>
        <v>5</v>
      </c>
      <c r="K289">
        <f t="shared" si="43"/>
        <v>14</v>
      </c>
      <c r="L289" s="122">
        <f>IF('Blank 1116 Hour Log'!$B$45=3,WORKDAY(E289-1,1),WORKDAY(B289-1,1))</f>
        <v>43234</v>
      </c>
      <c r="M289" s="144" t="str">
        <f t="shared" si="44"/>
        <v/>
      </c>
    </row>
    <row r="290" spans="1:13" x14ac:dyDescent="0.2">
      <c r="A290">
        <f>IF('Blank 1116 Hour Log'!$B$45=3,1*(CONCATENATE(TEXT(J290,0),TEXT(K290,"00"))),1*(CONCATENATE(TEXT(H290,0),TEXT(I290,"00"))))</f>
        <v>515</v>
      </c>
      <c r="B290" s="122">
        <v>43235</v>
      </c>
      <c r="C290">
        <f t="shared" si="37"/>
        <v>3</v>
      </c>
      <c r="D290" t="str">
        <f t="shared" si="38"/>
        <v>T</v>
      </c>
      <c r="E290" s="122">
        <v>43600</v>
      </c>
      <c r="F290">
        <f t="shared" si="39"/>
        <v>4</v>
      </c>
      <c r="G290" t="str">
        <f t="shared" si="40"/>
        <v>W</v>
      </c>
      <c r="H290">
        <f t="shared" si="36"/>
        <v>5</v>
      </c>
      <c r="I290">
        <f t="shared" si="41"/>
        <v>15</v>
      </c>
      <c r="J290">
        <f t="shared" si="42"/>
        <v>5</v>
      </c>
      <c r="K290">
        <f t="shared" si="43"/>
        <v>15</v>
      </c>
      <c r="L290" s="122">
        <f>IF('Blank 1116 Hour Log'!$B$45=3,WORKDAY(E290-1,1),WORKDAY(B290-1,1))</f>
        <v>43235</v>
      </c>
      <c r="M290" s="144" t="str">
        <f t="shared" si="44"/>
        <v/>
      </c>
    </row>
    <row r="291" spans="1:13" x14ac:dyDescent="0.2">
      <c r="A291">
        <f>IF('Blank 1116 Hour Log'!$B$45=3,1*(CONCATENATE(TEXT(J291,0),TEXT(K291,"00"))),1*(CONCATENATE(TEXT(H291,0),TEXT(I291,"00"))))</f>
        <v>516</v>
      </c>
      <c r="B291" s="122">
        <v>43236</v>
      </c>
      <c r="C291">
        <f t="shared" si="37"/>
        <v>4</v>
      </c>
      <c r="D291" t="str">
        <f t="shared" si="38"/>
        <v>W</v>
      </c>
      <c r="E291" s="122">
        <v>43601</v>
      </c>
      <c r="F291">
        <f t="shared" si="39"/>
        <v>5</v>
      </c>
      <c r="G291" t="str">
        <f t="shared" si="40"/>
        <v>R</v>
      </c>
      <c r="H291">
        <f t="shared" si="36"/>
        <v>5</v>
      </c>
      <c r="I291">
        <f t="shared" si="41"/>
        <v>16</v>
      </c>
      <c r="J291">
        <f t="shared" si="42"/>
        <v>5</v>
      </c>
      <c r="K291">
        <f t="shared" si="43"/>
        <v>16</v>
      </c>
      <c r="L291" s="122">
        <f>IF('Blank 1116 Hour Log'!$B$45=3,WORKDAY(E291-1,1),WORKDAY(B291-1,1))</f>
        <v>43236</v>
      </c>
      <c r="M291" s="144" t="str">
        <f t="shared" si="44"/>
        <v/>
      </c>
    </row>
    <row r="292" spans="1:13" x14ac:dyDescent="0.2">
      <c r="A292">
        <f>IF('Blank 1116 Hour Log'!$B$45=3,1*(CONCATENATE(TEXT(J292,0),TEXT(K292,"00"))),1*(CONCATENATE(TEXT(H292,0),TEXT(I292,"00"))))</f>
        <v>517</v>
      </c>
      <c r="B292" s="122">
        <v>43237</v>
      </c>
      <c r="C292">
        <f t="shared" si="37"/>
        <v>5</v>
      </c>
      <c r="D292" t="str">
        <f t="shared" si="38"/>
        <v>R</v>
      </c>
      <c r="E292" s="122">
        <v>43602</v>
      </c>
      <c r="F292">
        <f t="shared" si="39"/>
        <v>6</v>
      </c>
      <c r="G292" t="str">
        <f t="shared" si="40"/>
        <v>F</v>
      </c>
      <c r="H292">
        <f t="shared" si="36"/>
        <v>5</v>
      </c>
      <c r="I292">
        <f t="shared" si="41"/>
        <v>17</v>
      </c>
      <c r="J292">
        <f t="shared" si="42"/>
        <v>5</v>
      </c>
      <c r="K292">
        <f t="shared" si="43"/>
        <v>17</v>
      </c>
      <c r="L292" s="122">
        <f>IF('Blank 1116 Hour Log'!$B$45=3,WORKDAY(E292-1,1),WORKDAY(B292-1,1))</f>
        <v>43237</v>
      </c>
      <c r="M292" s="144" t="str">
        <f t="shared" si="44"/>
        <v/>
      </c>
    </row>
    <row r="293" spans="1:13" x14ac:dyDescent="0.2">
      <c r="A293">
        <f>IF('Blank 1116 Hour Log'!$B$45=3,1*(CONCATENATE(TEXT(J293,0),TEXT(K293,"00"))),1*(CONCATENATE(TEXT(H293,0),TEXT(I293,"00"))))</f>
        <v>518</v>
      </c>
      <c r="B293" s="122">
        <v>43238</v>
      </c>
      <c r="C293">
        <f t="shared" si="37"/>
        <v>6</v>
      </c>
      <c r="D293" t="str">
        <f t="shared" si="38"/>
        <v>F</v>
      </c>
      <c r="E293" s="122">
        <v>43603</v>
      </c>
      <c r="F293">
        <f t="shared" si="39"/>
        <v>7</v>
      </c>
      <c r="G293" t="str">
        <f t="shared" si="40"/>
        <v>S</v>
      </c>
      <c r="H293">
        <f t="shared" si="36"/>
        <v>5</v>
      </c>
      <c r="I293">
        <f t="shared" si="41"/>
        <v>18</v>
      </c>
      <c r="J293">
        <f t="shared" si="42"/>
        <v>5</v>
      </c>
      <c r="K293">
        <f t="shared" si="43"/>
        <v>18</v>
      </c>
      <c r="L293" s="122">
        <f>IF('Blank 1116 Hour Log'!$B$45=3,WORKDAY(E293-1,1),WORKDAY(B293-1,1))</f>
        <v>43238</v>
      </c>
      <c r="M293" s="144" t="str">
        <f t="shared" si="44"/>
        <v/>
      </c>
    </row>
    <row r="294" spans="1:13" x14ac:dyDescent="0.2">
      <c r="A294">
        <f>IF('Blank 1116 Hour Log'!$B$45=3,1*(CONCATENATE(TEXT(J294,0),TEXT(K294,"00"))),1*(CONCATENATE(TEXT(H294,0),TEXT(I294,"00"))))</f>
        <v>519</v>
      </c>
      <c r="B294" s="122">
        <v>43239</v>
      </c>
      <c r="C294">
        <f t="shared" si="37"/>
        <v>7</v>
      </c>
      <c r="D294" t="str">
        <f t="shared" si="38"/>
        <v>S</v>
      </c>
      <c r="E294" s="122">
        <v>43604</v>
      </c>
      <c r="F294">
        <f t="shared" si="39"/>
        <v>1</v>
      </c>
      <c r="G294" t="str">
        <f t="shared" si="40"/>
        <v>S</v>
      </c>
      <c r="H294">
        <f t="shared" si="36"/>
        <v>5</v>
      </c>
      <c r="I294">
        <f t="shared" si="41"/>
        <v>19</v>
      </c>
      <c r="J294">
        <f t="shared" si="42"/>
        <v>5</v>
      </c>
      <c r="K294">
        <f t="shared" si="43"/>
        <v>19</v>
      </c>
      <c r="L294" s="122">
        <f>IF('Blank 1116 Hour Log'!$B$45=3,WORKDAY(E294-1,1),WORKDAY(B294-1,1))</f>
        <v>43241</v>
      </c>
      <c r="M294" s="144" t="str">
        <f t="shared" si="44"/>
        <v/>
      </c>
    </row>
    <row r="295" spans="1:13" x14ac:dyDescent="0.2">
      <c r="A295">
        <f>IF('Blank 1116 Hour Log'!$B$45=3,1*(CONCATENATE(TEXT(J295,0),TEXT(K295,"00"))),1*(CONCATENATE(TEXT(H295,0),TEXT(I295,"00"))))</f>
        <v>520</v>
      </c>
      <c r="B295" s="122">
        <v>43240</v>
      </c>
      <c r="C295">
        <f t="shared" si="37"/>
        <v>1</v>
      </c>
      <c r="D295" t="str">
        <f t="shared" si="38"/>
        <v>S</v>
      </c>
      <c r="E295" s="122">
        <v>43605</v>
      </c>
      <c r="F295">
        <f t="shared" si="39"/>
        <v>2</v>
      </c>
      <c r="G295" t="str">
        <f t="shared" si="40"/>
        <v>M</v>
      </c>
      <c r="H295">
        <f t="shared" si="36"/>
        <v>5</v>
      </c>
      <c r="I295">
        <f t="shared" si="41"/>
        <v>20</v>
      </c>
      <c r="J295">
        <f t="shared" si="42"/>
        <v>5</v>
      </c>
      <c r="K295">
        <f t="shared" si="43"/>
        <v>20</v>
      </c>
      <c r="L295" s="122">
        <f>IF('Blank 1116 Hour Log'!$B$45=3,WORKDAY(E295-1,1),WORKDAY(B295-1,1))</f>
        <v>43241</v>
      </c>
      <c r="M295" s="144" t="str">
        <f t="shared" si="44"/>
        <v/>
      </c>
    </row>
    <row r="296" spans="1:13" x14ac:dyDescent="0.2">
      <c r="A296">
        <f>IF('Blank 1116 Hour Log'!$B$45=3,1*(CONCATENATE(TEXT(J296,0),TEXT(K296,"00"))),1*(CONCATENATE(TEXT(H296,0),TEXT(I296,"00"))))</f>
        <v>521</v>
      </c>
      <c r="B296" s="122">
        <v>43241</v>
      </c>
      <c r="C296">
        <f t="shared" si="37"/>
        <v>2</v>
      </c>
      <c r="D296" t="str">
        <f t="shared" si="38"/>
        <v>M</v>
      </c>
      <c r="E296" s="122">
        <v>43606</v>
      </c>
      <c r="F296">
        <f t="shared" si="39"/>
        <v>3</v>
      </c>
      <c r="G296" t="str">
        <f t="shared" si="40"/>
        <v>T</v>
      </c>
      <c r="H296">
        <f t="shared" si="36"/>
        <v>5</v>
      </c>
      <c r="I296">
        <f t="shared" si="41"/>
        <v>21</v>
      </c>
      <c r="J296">
        <f t="shared" si="42"/>
        <v>5</v>
      </c>
      <c r="K296">
        <f t="shared" si="43"/>
        <v>21</v>
      </c>
      <c r="L296" s="122">
        <f>IF('Blank 1116 Hour Log'!$B$45=3,WORKDAY(E296-1,1),WORKDAY(B296-1,1))</f>
        <v>43241</v>
      </c>
      <c r="M296" s="144" t="str">
        <f t="shared" si="44"/>
        <v/>
      </c>
    </row>
    <row r="297" spans="1:13" x14ac:dyDescent="0.2">
      <c r="A297">
        <f>IF('Blank 1116 Hour Log'!$B$45=3,1*(CONCATENATE(TEXT(J297,0),TEXT(K297,"00"))),1*(CONCATENATE(TEXT(H297,0),TEXT(I297,"00"))))</f>
        <v>522</v>
      </c>
      <c r="B297" s="122">
        <v>43242</v>
      </c>
      <c r="C297">
        <f t="shared" si="37"/>
        <v>3</v>
      </c>
      <c r="D297" t="str">
        <f t="shared" si="38"/>
        <v>T</v>
      </c>
      <c r="E297" s="122">
        <v>43607</v>
      </c>
      <c r="F297">
        <f t="shared" si="39"/>
        <v>4</v>
      </c>
      <c r="G297" t="str">
        <f t="shared" si="40"/>
        <v>W</v>
      </c>
      <c r="H297">
        <f t="shared" si="36"/>
        <v>5</v>
      </c>
      <c r="I297">
        <f t="shared" si="41"/>
        <v>22</v>
      </c>
      <c r="J297">
        <f t="shared" si="42"/>
        <v>5</v>
      </c>
      <c r="K297">
        <f t="shared" si="43"/>
        <v>22</v>
      </c>
      <c r="L297" s="122">
        <f>IF('Blank 1116 Hour Log'!$B$45=3,WORKDAY(E297-1,1),WORKDAY(B297-1,1))</f>
        <v>43242</v>
      </c>
      <c r="M297" s="144" t="str">
        <f t="shared" si="44"/>
        <v/>
      </c>
    </row>
    <row r="298" spans="1:13" x14ac:dyDescent="0.2">
      <c r="A298">
        <f>IF('Blank 1116 Hour Log'!$B$45=3,1*(CONCATENATE(TEXT(J298,0),TEXT(K298,"00"))),1*(CONCATENATE(TEXT(H298,0),TEXT(I298,"00"))))</f>
        <v>523</v>
      </c>
      <c r="B298" s="122">
        <v>43243</v>
      </c>
      <c r="C298">
        <f t="shared" si="37"/>
        <v>4</v>
      </c>
      <c r="D298" t="str">
        <f t="shared" si="38"/>
        <v>W</v>
      </c>
      <c r="E298" s="122">
        <v>43608</v>
      </c>
      <c r="F298">
        <f t="shared" si="39"/>
        <v>5</v>
      </c>
      <c r="G298" t="str">
        <f t="shared" si="40"/>
        <v>R</v>
      </c>
      <c r="H298">
        <f t="shared" si="36"/>
        <v>5</v>
      </c>
      <c r="I298">
        <f t="shared" si="41"/>
        <v>23</v>
      </c>
      <c r="J298">
        <f t="shared" si="42"/>
        <v>5</v>
      </c>
      <c r="K298">
        <f t="shared" si="43"/>
        <v>23</v>
      </c>
      <c r="L298" s="122">
        <f>IF('Blank 1116 Hour Log'!$B$45=3,WORKDAY(E298-1,1),WORKDAY(B298-1,1))</f>
        <v>43243</v>
      </c>
      <c r="M298" s="144" t="str">
        <f t="shared" si="44"/>
        <v/>
      </c>
    </row>
    <row r="299" spans="1:13" x14ac:dyDescent="0.2">
      <c r="A299">
        <f>IF('Blank 1116 Hour Log'!$B$45=3,1*(CONCATENATE(TEXT(J299,0),TEXT(K299,"00"))),1*(CONCATENATE(TEXT(H299,0),TEXT(I299,"00"))))</f>
        <v>524</v>
      </c>
      <c r="B299" s="122">
        <v>43244</v>
      </c>
      <c r="C299">
        <f t="shared" si="37"/>
        <v>5</v>
      </c>
      <c r="D299" t="str">
        <f t="shared" si="38"/>
        <v>R</v>
      </c>
      <c r="E299" s="122">
        <v>43609</v>
      </c>
      <c r="F299">
        <f t="shared" si="39"/>
        <v>6</v>
      </c>
      <c r="G299" t="str">
        <f t="shared" si="40"/>
        <v>F</v>
      </c>
      <c r="H299">
        <f t="shared" si="36"/>
        <v>5</v>
      </c>
      <c r="I299">
        <f t="shared" si="41"/>
        <v>24</v>
      </c>
      <c r="J299">
        <f t="shared" si="42"/>
        <v>5</v>
      </c>
      <c r="K299">
        <f t="shared" si="43"/>
        <v>24</v>
      </c>
      <c r="L299" s="122">
        <f>IF('Blank 1116 Hour Log'!$B$45=3,WORKDAY(E299-1,1),WORKDAY(B299-1,1))</f>
        <v>43244</v>
      </c>
      <c r="M299" s="144" t="str">
        <f t="shared" si="44"/>
        <v/>
      </c>
    </row>
    <row r="300" spans="1:13" x14ac:dyDescent="0.2">
      <c r="A300">
        <f>IF('Blank 1116 Hour Log'!$B$45=3,1*(CONCATENATE(TEXT(J300,0),TEXT(K300,"00"))),1*(CONCATENATE(TEXT(H300,0),TEXT(I300,"00"))))</f>
        <v>525</v>
      </c>
      <c r="B300" s="122">
        <v>43245</v>
      </c>
      <c r="C300">
        <f t="shared" si="37"/>
        <v>6</v>
      </c>
      <c r="D300" t="str">
        <f t="shared" si="38"/>
        <v>F</v>
      </c>
      <c r="E300" s="122">
        <v>43610</v>
      </c>
      <c r="F300">
        <f t="shared" si="39"/>
        <v>7</v>
      </c>
      <c r="G300" t="str">
        <f t="shared" si="40"/>
        <v>S</v>
      </c>
      <c r="H300">
        <f t="shared" si="36"/>
        <v>5</v>
      </c>
      <c r="I300">
        <f t="shared" si="41"/>
        <v>25</v>
      </c>
      <c r="J300">
        <f t="shared" si="42"/>
        <v>5</v>
      </c>
      <c r="K300">
        <f t="shared" si="43"/>
        <v>25</v>
      </c>
      <c r="L300" s="122">
        <f>IF('Blank 1116 Hour Log'!$B$45=3,WORKDAY(E300-1,1),WORKDAY(B300-1,1))</f>
        <v>43245</v>
      </c>
      <c r="M300" s="144" t="str">
        <f t="shared" si="44"/>
        <v/>
      </c>
    </row>
    <row r="301" spans="1:13" x14ac:dyDescent="0.2">
      <c r="A301">
        <f>IF('Blank 1116 Hour Log'!$B$45=3,1*(CONCATENATE(TEXT(J301,0),TEXT(K301,"00"))),1*(CONCATENATE(TEXT(H301,0),TEXT(I301,"00"))))</f>
        <v>526</v>
      </c>
      <c r="B301" s="122">
        <v>43246</v>
      </c>
      <c r="C301">
        <f t="shared" si="37"/>
        <v>7</v>
      </c>
      <c r="D301" t="str">
        <f t="shared" si="38"/>
        <v>S</v>
      </c>
      <c r="E301" s="122">
        <v>43611</v>
      </c>
      <c r="F301">
        <f t="shared" si="39"/>
        <v>1</v>
      </c>
      <c r="G301" t="str">
        <f t="shared" si="40"/>
        <v>S</v>
      </c>
      <c r="H301">
        <f t="shared" si="36"/>
        <v>5</v>
      </c>
      <c r="I301">
        <f t="shared" si="41"/>
        <v>26</v>
      </c>
      <c r="J301">
        <f t="shared" si="42"/>
        <v>5</v>
      </c>
      <c r="K301">
        <f t="shared" si="43"/>
        <v>26</v>
      </c>
      <c r="L301" s="122">
        <f>IF('Blank 1116 Hour Log'!$B$45=3,WORKDAY(E301-1,1),WORKDAY(B301-1,1))</f>
        <v>43248</v>
      </c>
      <c r="M301" s="144" t="str">
        <f t="shared" si="44"/>
        <v/>
      </c>
    </row>
    <row r="302" spans="1:13" x14ac:dyDescent="0.2">
      <c r="A302">
        <f>IF('Blank 1116 Hour Log'!$B$45=3,1*(CONCATENATE(TEXT(J302,0),TEXT(K302,"00"))),1*(CONCATENATE(TEXT(H302,0),TEXT(I302,"00"))))</f>
        <v>527</v>
      </c>
      <c r="B302" s="122">
        <v>43247</v>
      </c>
      <c r="C302">
        <f t="shared" si="37"/>
        <v>1</v>
      </c>
      <c r="D302" t="str">
        <f t="shared" si="38"/>
        <v>S</v>
      </c>
      <c r="E302" s="122">
        <v>43612</v>
      </c>
      <c r="F302">
        <f t="shared" si="39"/>
        <v>2</v>
      </c>
      <c r="G302" t="str">
        <f t="shared" si="40"/>
        <v>M</v>
      </c>
      <c r="H302">
        <f t="shared" si="36"/>
        <v>5</v>
      </c>
      <c r="I302">
        <f t="shared" si="41"/>
        <v>27</v>
      </c>
      <c r="J302">
        <f t="shared" si="42"/>
        <v>5</v>
      </c>
      <c r="K302">
        <f t="shared" si="43"/>
        <v>27</v>
      </c>
      <c r="L302" s="122">
        <f>IF('Blank 1116 Hour Log'!$B$45=3,WORKDAY(E302-1,1),WORKDAY(B302-1,1))</f>
        <v>43248</v>
      </c>
      <c r="M302" s="144" t="str">
        <f t="shared" si="44"/>
        <v/>
      </c>
    </row>
    <row r="303" spans="1:13" x14ac:dyDescent="0.2">
      <c r="A303">
        <f>IF('Blank 1116 Hour Log'!$B$45=3,1*(CONCATENATE(TEXT(J303,0),TEXT(K303,"00"))),1*(CONCATENATE(TEXT(H303,0),TEXT(I303,"00"))))</f>
        <v>528</v>
      </c>
      <c r="B303" s="122">
        <v>43248</v>
      </c>
      <c r="C303">
        <f t="shared" si="37"/>
        <v>2</v>
      </c>
      <c r="D303" t="str">
        <f t="shared" si="38"/>
        <v>M</v>
      </c>
      <c r="E303" s="122">
        <v>43613</v>
      </c>
      <c r="F303">
        <f t="shared" si="39"/>
        <v>3</v>
      </c>
      <c r="G303" t="str">
        <f t="shared" si="40"/>
        <v>T</v>
      </c>
      <c r="H303">
        <f t="shared" si="36"/>
        <v>5</v>
      </c>
      <c r="I303">
        <f t="shared" si="41"/>
        <v>28</v>
      </c>
      <c r="J303">
        <f t="shared" si="42"/>
        <v>5</v>
      </c>
      <c r="K303">
        <f t="shared" si="43"/>
        <v>28</v>
      </c>
      <c r="L303" s="122">
        <f>IF('Blank 1116 Hour Log'!$B$45=3,WORKDAY(E303-1,1),WORKDAY(B303-1,1))</f>
        <v>43248</v>
      </c>
      <c r="M303" s="144" t="str">
        <f t="shared" si="44"/>
        <v/>
      </c>
    </row>
    <row r="304" spans="1:13" x14ac:dyDescent="0.2">
      <c r="A304">
        <f>IF('Blank 1116 Hour Log'!$B$45=3,1*(CONCATENATE(TEXT(J304,0),TEXT(K304,"00"))),1*(CONCATENATE(TEXT(H304,0),TEXT(I304,"00"))))</f>
        <v>529</v>
      </c>
      <c r="B304" s="122">
        <v>43249</v>
      </c>
      <c r="C304">
        <f t="shared" si="37"/>
        <v>3</v>
      </c>
      <c r="D304" t="str">
        <f t="shared" si="38"/>
        <v>T</v>
      </c>
      <c r="E304" s="122">
        <v>43614</v>
      </c>
      <c r="F304">
        <f t="shared" si="39"/>
        <v>4</v>
      </c>
      <c r="G304" t="str">
        <f t="shared" si="40"/>
        <v>W</v>
      </c>
      <c r="H304">
        <f t="shared" si="36"/>
        <v>5</v>
      </c>
      <c r="I304">
        <f t="shared" si="41"/>
        <v>29</v>
      </c>
      <c r="J304">
        <f t="shared" si="42"/>
        <v>5</v>
      </c>
      <c r="K304">
        <f t="shared" si="43"/>
        <v>29</v>
      </c>
      <c r="L304" s="122">
        <f>IF('Blank 1116 Hour Log'!$B$45=3,WORKDAY(E304-1,1),WORKDAY(B304-1,1))</f>
        <v>43249</v>
      </c>
      <c r="M304" s="144" t="str">
        <f t="shared" si="44"/>
        <v/>
      </c>
    </row>
    <row r="305" spans="1:13" x14ac:dyDescent="0.2">
      <c r="A305">
        <f>IF('Blank 1116 Hour Log'!$B$45=3,1*(CONCATENATE(TEXT(J305,0),TEXT(K305,"00"))),1*(CONCATENATE(TEXT(H305,0),TEXT(I305,"00"))))</f>
        <v>530</v>
      </c>
      <c r="B305" s="122">
        <v>43250</v>
      </c>
      <c r="C305">
        <f t="shared" si="37"/>
        <v>4</v>
      </c>
      <c r="D305" t="str">
        <f t="shared" si="38"/>
        <v>W</v>
      </c>
      <c r="E305" s="122">
        <v>43615</v>
      </c>
      <c r="F305">
        <f t="shared" si="39"/>
        <v>5</v>
      </c>
      <c r="G305" t="str">
        <f t="shared" si="40"/>
        <v>R</v>
      </c>
      <c r="H305">
        <f t="shared" si="36"/>
        <v>5</v>
      </c>
      <c r="I305">
        <f t="shared" si="41"/>
        <v>30</v>
      </c>
      <c r="J305">
        <f t="shared" si="42"/>
        <v>5</v>
      </c>
      <c r="K305">
        <f t="shared" si="43"/>
        <v>30</v>
      </c>
      <c r="L305" s="122">
        <f>IF('Blank 1116 Hour Log'!$B$45=3,WORKDAY(E305-1,1),WORKDAY(B305-1,1))</f>
        <v>43250</v>
      </c>
      <c r="M305" s="144" t="str">
        <f t="shared" si="44"/>
        <v/>
      </c>
    </row>
    <row r="306" spans="1:13" x14ac:dyDescent="0.2">
      <c r="A306">
        <f>IF('Blank 1116 Hour Log'!$B$45=3,1*(CONCATENATE(TEXT(J306,0),TEXT(K306,"00"))),1*(CONCATENATE(TEXT(H306,0),TEXT(I306,"00"))))</f>
        <v>531</v>
      </c>
      <c r="B306" s="122">
        <v>43251</v>
      </c>
      <c r="C306">
        <f t="shared" si="37"/>
        <v>5</v>
      </c>
      <c r="D306" t="str">
        <f t="shared" si="38"/>
        <v>R</v>
      </c>
      <c r="E306" s="122">
        <v>43616</v>
      </c>
      <c r="F306">
        <f t="shared" si="39"/>
        <v>6</v>
      </c>
      <c r="G306" t="str">
        <f t="shared" si="40"/>
        <v>F</v>
      </c>
      <c r="H306">
        <f t="shared" si="36"/>
        <v>5</v>
      </c>
      <c r="I306">
        <f t="shared" si="41"/>
        <v>31</v>
      </c>
      <c r="J306">
        <f t="shared" si="42"/>
        <v>5</v>
      </c>
      <c r="K306">
        <f t="shared" si="43"/>
        <v>31</v>
      </c>
      <c r="L306" s="122">
        <f>IF('Blank 1116 Hour Log'!$B$45=3,WORKDAY(E306-1,1),WORKDAY(B306-1,1))</f>
        <v>43251</v>
      </c>
      <c r="M306" s="144" t="str">
        <f t="shared" si="44"/>
        <v/>
      </c>
    </row>
    <row r="307" spans="1:13" x14ac:dyDescent="0.2">
      <c r="A307">
        <f>IF('Blank 1116 Hour Log'!$B$45=3,1*(CONCATENATE(TEXT(J307,0),TEXT(K307,"00"))),1*(CONCATENATE(TEXT(H307,0),TEXT(I307,"00"))))</f>
        <v>601</v>
      </c>
      <c r="B307" s="122">
        <v>43252</v>
      </c>
      <c r="C307">
        <f t="shared" si="37"/>
        <v>6</v>
      </c>
      <c r="D307" t="str">
        <f t="shared" si="38"/>
        <v>F</v>
      </c>
      <c r="E307" s="122">
        <v>43617</v>
      </c>
      <c r="F307">
        <f t="shared" si="39"/>
        <v>7</v>
      </c>
      <c r="G307" t="str">
        <f t="shared" si="40"/>
        <v>S</v>
      </c>
      <c r="H307">
        <f t="shared" si="36"/>
        <v>6</v>
      </c>
      <c r="I307">
        <f t="shared" si="41"/>
        <v>1</v>
      </c>
      <c r="J307">
        <f t="shared" si="42"/>
        <v>6</v>
      </c>
      <c r="K307">
        <f t="shared" si="43"/>
        <v>1</v>
      </c>
      <c r="L307" s="122">
        <f>IF('Blank 1116 Hour Log'!$B$45=3,WORKDAY(E307-1,1),WORKDAY(B307-1,1))</f>
        <v>43252</v>
      </c>
      <c r="M307" s="144" t="str">
        <f t="shared" si="44"/>
        <v/>
      </c>
    </row>
    <row r="308" spans="1:13" x14ac:dyDescent="0.2">
      <c r="A308">
        <f>IF('Blank 1116 Hour Log'!$B$45=3,1*(CONCATENATE(TEXT(J308,0),TEXT(K308,"00"))),1*(CONCATENATE(TEXT(H308,0),TEXT(I308,"00"))))</f>
        <v>602</v>
      </c>
      <c r="B308" s="122">
        <v>43253</v>
      </c>
      <c r="C308">
        <f t="shared" si="37"/>
        <v>7</v>
      </c>
      <c r="D308" t="str">
        <f t="shared" si="38"/>
        <v>S</v>
      </c>
      <c r="E308" s="122">
        <v>43618</v>
      </c>
      <c r="F308">
        <f t="shared" si="39"/>
        <v>1</v>
      </c>
      <c r="G308" t="str">
        <f t="shared" si="40"/>
        <v>S</v>
      </c>
      <c r="H308">
        <f t="shared" si="36"/>
        <v>6</v>
      </c>
      <c r="I308">
        <f t="shared" si="41"/>
        <v>2</v>
      </c>
      <c r="J308">
        <f t="shared" si="42"/>
        <v>6</v>
      </c>
      <c r="K308">
        <f t="shared" si="43"/>
        <v>2</v>
      </c>
      <c r="L308" s="122">
        <f>IF('Blank 1116 Hour Log'!$B$45=3,WORKDAY(E308-1,1),WORKDAY(B308-1,1))</f>
        <v>43255</v>
      </c>
      <c r="M308" s="144" t="str">
        <f t="shared" si="44"/>
        <v/>
      </c>
    </row>
    <row r="309" spans="1:13" x14ac:dyDescent="0.2">
      <c r="A309">
        <f>IF('Blank 1116 Hour Log'!$B$45=3,1*(CONCATENATE(TEXT(J309,0),TEXT(K309,"00"))),1*(CONCATENATE(TEXT(H309,0),TEXT(I309,"00"))))</f>
        <v>603</v>
      </c>
      <c r="B309" s="122">
        <v>43254</v>
      </c>
      <c r="C309">
        <f t="shared" si="37"/>
        <v>1</v>
      </c>
      <c r="D309" t="str">
        <f t="shared" si="38"/>
        <v>S</v>
      </c>
      <c r="E309" s="122">
        <v>43619</v>
      </c>
      <c r="F309">
        <f t="shared" si="39"/>
        <v>2</v>
      </c>
      <c r="G309" t="str">
        <f t="shared" si="40"/>
        <v>M</v>
      </c>
      <c r="H309">
        <f t="shared" si="36"/>
        <v>6</v>
      </c>
      <c r="I309">
        <f t="shared" si="41"/>
        <v>3</v>
      </c>
      <c r="J309">
        <f t="shared" si="42"/>
        <v>6</v>
      </c>
      <c r="K309">
        <f t="shared" si="43"/>
        <v>3</v>
      </c>
      <c r="L309" s="122">
        <f>IF('Blank 1116 Hour Log'!$B$45=3,WORKDAY(E309-1,1),WORKDAY(B309-1,1))</f>
        <v>43255</v>
      </c>
      <c r="M309" s="144" t="str">
        <f t="shared" si="44"/>
        <v/>
      </c>
    </row>
    <row r="310" spans="1:13" x14ac:dyDescent="0.2">
      <c r="A310">
        <f>IF('Blank 1116 Hour Log'!$B$45=3,1*(CONCATENATE(TEXT(J310,0),TEXT(K310,"00"))),1*(CONCATENATE(TEXT(H310,0),TEXT(I310,"00"))))</f>
        <v>604</v>
      </c>
      <c r="B310" s="122">
        <v>43255</v>
      </c>
      <c r="C310">
        <f t="shared" si="37"/>
        <v>2</v>
      </c>
      <c r="D310" t="str">
        <f t="shared" si="38"/>
        <v>M</v>
      </c>
      <c r="E310" s="122">
        <v>43620</v>
      </c>
      <c r="F310">
        <f t="shared" si="39"/>
        <v>3</v>
      </c>
      <c r="G310" t="str">
        <f t="shared" si="40"/>
        <v>T</v>
      </c>
      <c r="H310">
        <f t="shared" si="36"/>
        <v>6</v>
      </c>
      <c r="I310">
        <f t="shared" si="41"/>
        <v>4</v>
      </c>
      <c r="J310">
        <f t="shared" si="42"/>
        <v>6</v>
      </c>
      <c r="K310">
        <f t="shared" si="43"/>
        <v>4</v>
      </c>
      <c r="L310" s="122">
        <f>IF('Blank 1116 Hour Log'!$B$45=3,WORKDAY(E310-1,1),WORKDAY(B310-1,1))</f>
        <v>43255</v>
      </c>
      <c r="M310" s="144" t="str">
        <f t="shared" si="44"/>
        <v/>
      </c>
    </row>
    <row r="311" spans="1:13" x14ac:dyDescent="0.2">
      <c r="A311">
        <f>IF('Blank 1116 Hour Log'!$B$45=3,1*(CONCATENATE(TEXT(J311,0),TEXT(K311,"00"))),1*(CONCATENATE(TEXT(H311,0),TEXT(I311,"00"))))</f>
        <v>605</v>
      </c>
      <c r="B311" s="122">
        <v>43256</v>
      </c>
      <c r="C311">
        <f t="shared" si="37"/>
        <v>3</v>
      </c>
      <c r="D311" t="str">
        <f t="shared" si="38"/>
        <v>T</v>
      </c>
      <c r="E311" s="122">
        <v>43621</v>
      </c>
      <c r="F311">
        <f t="shared" si="39"/>
        <v>4</v>
      </c>
      <c r="G311" t="str">
        <f t="shared" si="40"/>
        <v>W</v>
      </c>
      <c r="H311">
        <f t="shared" si="36"/>
        <v>6</v>
      </c>
      <c r="I311">
        <f t="shared" si="41"/>
        <v>5</v>
      </c>
      <c r="J311">
        <f t="shared" si="42"/>
        <v>6</v>
      </c>
      <c r="K311">
        <f t="shared" si="43"/>
        <v>5</v>
      </c>
      <c r="L311" s="122">
        <f>IF('Blank 1116 Hour Log'!$B$45=3,WORKDAY(E311-1,1),WORKDAY(B311-1,1))</f>
        <v>43256</v>
      </c>
      <c r="M311" s="144" t="str">
        <f t="shared" si="44"/>
        <v/>
      </c>
    </row>
    <row r="312" spans="1:13" x14ac:dyDescent="0.2">
      <c r="A312">
        <f>IF('Blank 1116 Hour Log'!$B$45=3,1*(CONCATENATE(TEXT(J312,0),TEXT(K312,"00"))),1*(CONCATENATE(TEXT(H312,0),TEXT(I312,"00"))))</f>
        <v>606</v>
      </c>
      <c r="B312" s="122">
        <v>43257</v>
      </c>
      <c r="C312">
        <f t="shared" si="37"/>
        <v>4</v>
      </c>
      <c r="D312" t="str">
        <f t="shared" si="38"/>
        <v>W</v>
      </c>
      <c r="E312" s="122">
        <v>43622</v>
      </c>
      <c r="F312">
        <f t="shared" si="39"/>
        <v>5</v>
      </c>
      <c r="G312" t="str">
        <f t="shared" si="40"/>
        <v>R</v>
      </c>
      <c r="H312">
        <f t="shared" si="36"/>
        <v>6</v>
      </c>
      <c r="I312">
        <f t="shared" si="41"/>
        <v>6</v>
      </c>
      <c r="J312">
        <f t="shared" si="42"/>
        <v>6</v>
      </c>
      <c r="K312">
        <f t="shared" si="43"/>
        <v>6</v>
      </c>
      <c r="L312" s="122">
        <f>IF('Blank 1116 Hour Log'!$B$45=3,WORKDAY(E312-1,1),WORKDAY(B312-1,1))</f>
        <v>43257</v>
      </c>
      <c r="M312" s="144" t="str">
        <f t="shared" si="44"/>
        <v/>
      </c>
    </row>
    <row r="313" spans="1:13" x14ac:dyDescent="0.2">
      <c r="A313">
        <f>IF('Blank 1116 Hour Log'!$B$45=3,1*(CONCATENATE(TEXT(J313,0),TEXT(K313,"00"))),1*(CONCATENATE(TEXT(H313,0),TEXT(I313,"00"))))</f>
        <v>607</v>
      </c>
      <c r="B313" s="122">
        <v>43258</v>
      </c>
      <c r="C313">
        <f t="shared" si="37"/>
        <v>5</v>
      </c>
      <c r="D313" t="str">
        <f t="shared" si="38"/>
        <v>R</v>
      </c>
      <c r="E313" s="122">
        <v>43623</v>
      </c>
      <c r="F313">
        <f t="shared" si="39"/>
        <v>6</v>
      </c>
      <c r="G313" t="str">
        <f t="shared" si="40"/>
        <v>F</v>
      </c>
      <c r="H313">
        <f t="shared" si="36"/>
        <v>6</v>
      </c>
      <c r="I313">
        <f t="shared" si="41"/>
        <v>7</v>
      </c>
      <c r="J313">
        <f t="shared" si="42"/>
        <v>6</v>
      </c>
      <c r="K313">
        <f t="shared" si="43"/>
        <v>7</v>
      </c>
      <c r="L313" s="122">
        <f>IF('Blank 1116 Hour Log'!$B$45=3,WORKDAY(E313-1,1),WORKDAY(B313-1,1))</f>
        <v>43258</v>
      </c>
      <c r="M313" s="144" t="str">
        <f t="shared" si="44"/>
        <v/>
      </c>
    </row>
    <row r="314" spans="1:13" x14ac:dyDescent="0.2">
      <c r="A314">
        <f>IF('Blank 1116 Hour Log'!$B$45=3,1*(CONCATENATE(TEXT(J314,0),TEXT(K314,"00"))),1*(CONCATENATE(TEXT(H314,0),TEXT(I314,"00"))))</f>
        <v>608</v>
      </c>
      <c r="B314" s="122">
        <v>43259</v>
      </c>
      <c r="C314">
        <f t="shared" si="37"/>
        <v>6</v>
      </c>
      <c r="D314" t="str">
        <f t="shared" si="38"/>
        <v>F</v>
      </c>
      <c r="E314" s="122">
        <v>43624</v>
      </c>
      <c r="F314">
        <f t="shared" si="39"/>
        <v>7</v>
      </c>
      <c r="G314" t="str">
        <f t="shared" si="40"/>
        <v>S</v>
      </c>
      <c r="H314">
        <f t="shared" si="36"/>
        <v>6</v>
      </c>
      <c r="I314">
        <f t="shared" si="41"/>
        <v>8</v>
      </c>
      <c r="J314">
        <f t="shared" si="42"/>
        <v>6</v>
      </c>
      <c r="K314">
        <f t="shared" si="43"/>
        <v>8</v>
      </c>
      <c r="L314" s="122">
        <f>IF('Blank 1116 Hour Log'!$B$45=3,WORKDAY(E314-1,1),WORKDAY(B314-1,1))</f>
        <v>43259</v>
      </c>
      <c r="M314" s="144" t="str">
        <f t="shared" si="44"/>
        <v/>
      </c>
    </row>
    <row r="315" spans="1:13" x14ac:dyDescent="0.2">
      <c r="A315">
        <f>IF('Blank 1116 Hour Log'!$B$45=3,1*(CONCATENATE(TEXT(J315,0),TEXT(K315,"00"))),1*(CONCATENATE(TEXT(H315,0),TEXT(I315,"00"))))</f>
        <v>609</v>
      </c>
      <c r="B315" s="122">
        <v>43260</v>
      </c>
      <c r="C315">
        <f t="shared" si="37"/>
        <v>7</v>
      </c>
      <c r="D315" t="str">
        <f t="shared" si="38"/>
        <v>S</v>
      </c>
      <c r="E315" s="122">
        <v>43625</v>
      </c>
      <c r="F315">
        <f t="shared" si="39"/>
        <v>1</v>
      </c>
      <c r="G315" t="str">
        <f t="shared" si="40"/>
        <v>S</v>
      </c>
      <c r="H315">
        <f t="shared" si="36"/>
        <v>6</v>
      </c>
      <c r="I315">
        <f t="shared" si="41"/>
        <v>9</v>
      </c>
      <c r="J315">
        <f t="shared" si="42"/>
        <v>6</v>
      </c>
      <c r="K315">
        <f t="shared" si="43"/>
        <v>9</v>
      </c>
      <c r="L315" s="122">
        <f>IF('Blank 1116 Hour Log'!$B$45=3,WORKDAY(E315-1,1),WORKDAY(B315-1,1))</f>
        <v>43262</v>
      </c>
      <c r="M315" s="144" t="str">
        <f t="shared" si="44"/>
        <v/>
      </c>
    </row>
    <row r="316" spans="1:13" x14ac:dyDescent="0.2">
      <c r="A316">
        <f>IF('Blank 1116 Hour Log'!$B$45=3,1*(CONCATENATE(TEXT(J316,0),TEXT(K316,"00"))),1*(CONCATENATE(TEXT(H316,0),TEXT(I316,"00"))))</f>
        <v>610</v>
      </c>
      <c r="B316" s="122">
        <v>43261</v>
      </c>
      <c r="C316">
        <f t="shared" si="37"/>
        <v>1</v>
      </c>
      <c r="D316" t="str">
        <f t="shared" si="38"/>
        <v>S</v>
      </c>
      <c r="E316" s="122">
        <v>43626</v>
      </c>
      <c r="F316">
        <f t="shared" si="39"/>
        <v>2</v>
      </c>
      <c r="G316" t="str">
        <f t="shared" si="40"/>
        <v>M</v>
      </c>
      <c r="H316">
        <f t="shared" si="36"/>
        <v>6</v>
      </c>
      <c r="I316">
        <f t="shared" si="41"/>
        <v>10</v>
      </c>
      <c r="J316">
        <f t="shared" si="42"/>
        <v>6</v>
      </c>
      <c r="K316">
        <f t="shared" si="43"/>
        <v>10</v>
      </c>
      <c r="L316" s="122">
        <f>IF('Blank 1116 Hour Log'!$B$45=3,WORKDAY(E316-1,1),WORKDAY(B316-1,1))</f>
        <v>43262</v>
      </c>
      <c r="M316" s="144" t="str">
        <f t="shared" si="44"/>
        <v/>
      </c>
    </row>
    <row r="317" spans="1:13" x14ac:dyDescent="0.2">
      <c r="A317">
        <f>IF('Blank 1116 Hour Log'!$B$45=3,1*(CONCATENATE(TEXT(J317,0),TEXT(K317,"00"))),1*(CONCATENATE(TEXT(H317,0),TEXT(I317,"00"))))</f>
        <v>611</v>
      </c>
      <c r="B317" s="122">
        <v>43262</v>
      </c>
      <c r="C317">
        <f t="shared" si="37"/>
        <v>2</v>
      </c>
      <c r="D317" t="str">
        <f t="shared" si="38"/>
        <v>M</v>
      </c>
      <c r="E317" s="122">
        <v>43627</v>
      </c>
      <c r="F317">
        <f t="shared" si="39"/>
        <v>3</v>
      </c>
      <c r="G317" t="str">
        <f t="shared" si="40"/>
        <v>T</v>
      </c>
      <c r="H317">
        <f t="shared" si="36"/>
        <v>6</v>
      </c>
      <c r="I317">
        <f t="shared" si="41"/>
        <v>11</v>
      </c>
      <c r="J317">
        <f t="shared" si="42"/>
        <v>6</v>
      </c>
      <c r="K317">
        <f t="shared" si="43"/>
        <v>11</v>
      </c>
      <c r="L317" s="122">
        <f>IF('Blank 1116 Hour Log'!$B$45=3,WORKDAY(E317-1,1),WORKDAY(B317-1,1))</f>
        <v>43262</v>
      </c>
      <c r="M317" s="144" t="str">
        <f t="shared" si="44"/>
        <v/>
      </c>
    </row>
    <row r="318" spans="1:13" x14ac:dyDescent="0.2">
      <c r="A318">
        <f>IF('Blank 1116 Hour Log'!$B$45=3,1*(CONCATENATE(TEXT(J318,0),TEXT(K318,"00"))),1*(CONCATENATE(TEXT(H318,0),TEXT(I318,"00"))))</f>
        <v>612</v>
      </c>
      <c r="B318" s="122">
        <v>43263</v>
      </c>
      <c r="C318">
        <f t="shared" si="37"/>
        <v>3</v>
      </c>
      <c r="D318" t="str">
        <f t="shared" si="38"/>
        <v>T</v>
      </c>
      <c r="E318" s="122">
        <v>43628</v>
      </c>
      <c r="F318">
        <f t="shared" si="39"/>
        <v>4</v>
      </c>
      <c r="G318" t="str">
        <f t="shared" si="40"/>
        <v>W</v>
      </c>
      <c r="H318">
        <f t="shared" si="36"/>
        <v>6</v>
      </c>
      <c r="I318">
        <f t="shared" si="41"/>
        <v>12</v>
      </c>
      <c r="J318">
        <f t="shared" si="42"/>
        <v>6</v>
      </c>
      <c r="K318">
        <f t="shared" si="43"/>
        <v>12</v>
      </c>
      <c r="L318" s="122">
        <f>IF('Blank 1116 Hour Log'!$B$45=3,WORKDAY(E318-1,1),WORKDAY(B318-1,1))</f>
        <v>43263</v>
      </c>
      <c r="M318" s="144" t="str">
        <f t="shared" si="44"/>
        <v/>
      </c>
    </row>
    <row r="319" spans="1:13" x14ac:dyDescent="0.2">
      <c r="A319">
        <f>IF('Blank 1116 Hour Log'!$B$45=3,1*(CONCATENATE(TEXT(J319,0),TEXT(K319,"00"))),1*(CONCATENATE(TEXT(H319,0),TEXT(I319,"00"))))</f>
        <v>613</v>
      </c>
      <c r="B319" s="122">
        <v>43264</v>
      </c>
      <c r="C319">
        <f t="shared" si="37"/>
        <v>4</v>
      </c>
      <c r="D319" t="str">
        <f t="shared" si="38"/>
        <v>W</v>
      </c>
      <c r="E319" s="122">
        <v>43629</v>
      </c>
      <c r="F319">
        <f t="shared" si="39"/>
        <v>5</v>
      </c>
      <c r="G319" t="str">
        <f t="shared" si="40"/>
        <v>R</v>
      </c>
      <c r="H319">
        <f t="shared" si="36"/>
        <v>6</v>
      </c>
      <c r="I319">
        <f t="shared" si="41"/>
        <v>13</v>
      </c>
      <c r="J319">
        <f t="shared" si="42"/>
        <v>6</v>
      </c>
      <c r="K319">
        <f t="shared" si="43"/>
        <v>13</v>
      </c>
      <c r="L319" s="122">
        <f>IF('Blank 1116 Hour Log'!$B$45=3,WORKDAY(E319-1,1),WORKDAY(B319-1,1))</f>
        <v>43264</v>
      </c>
      <c r="M319" s="144" t="str">
        <f t="shared" si="44"/>
        <v/>
      </c>
    </row>
    <row r="320" spans="1:13" x14ac:dyDescent="0.2">
      <c r="A320">
        <f>IF('Blank 1116 Hour Log'!$B$45=3,1*(CONCATENATE(TEXT(J320,0),TEXT(K320,"00"))),1*(CONCATENATE(TEXT(H320,0),TEXT(I320,"00"))))</f>
        <v>614</v>
      </c>
      <c r="B320" s="122">
        <v>43265</v>
      </c>
      <c r="C320">
        <f t="shared" si="37"/>
        <v>5</v>
      </c>
      <c r="D320" t="str">
        <f t="shared" si="38"/>
        <v>R</v>
      </c>
      <c r="E320" s="122">
        <v>43630</v>
      </c>
      <c r="F320">
        <f t="shared" si="39"/>
        <v>6</v>
      </c>
      <c r="G320" t="str">
        <f t="shared" si="40"/>
        <v>F</v>
      </c>
      <c r="H320">
        <f t="shared" si="36"/>
        <v>6</v>
      </c>
      <c r="I320">
        <f t="shared" si="41"/>
        <v>14</v>
      </c>
      <c r="J320">
        <f t="shared" si="42"/>
        <v>6</v>
      </c>
      <c r="K320">
        <f t="shared" si="43"/>
        <v>14</v>
      </c>
      <c r="L320" s="122">
        <f>IF('Blank 1116 Hour Log'!$B$45=3,WORKDAY(E320-1,1),WORKDAY(B320-1,1))</f>
        <v>43265</v>
      </c>
      <c r="M320" s="144" t="str">
        <f t="shared" si="44"/>
        <v/>
      </c>
    </row>
    <row r="321" spans="1:13" x14ac:dyDescent="0.2">
      <c r="A321">
        <f>IF('Blank 1116 Hour Log'!$B$45=3,1*(CONCATENATE(TEXT(J321,0),TEXT(K321,"00"))),1*(CONCATENATE(TEXT(H321,0),TEXT(I321,"00"))))</f>
        <v>615</v>
      </c>
      <c r="B321" s="122">
        <v>43266</v>
      </c>
      <c r="C321">
        <f t="shared" si="37"/>
        <v>6</v>
      </c>
      <c r="D321" t="str">
        <f t="shared" si="38"/>
        <v>F</v>
      </c>
      <c r="E321" s="122">
        <v>43631</v>
      </c>
      <c r="F321">
        <f t="shared" si="39"/>
        <v>7</v>
      </c>
      <c r="G321" t="str">
        <f t="shared" si="40"/>
        <v>S</v>
      </c>
      <c r="H321">
        <f t="shared" si="36"/>
        <v>6</v>
      </c>
      <c r="I321">
        <f t="shared" si="41"/>
        <v>15</v>
      </c>
      <c r="J321">
        <f t="shared" si="42"/>
        <v>6</v>
      </c>
      <c r="K321">
        <f t="shared" si="43"/>
        <v>15</v>
      </c>
      <c r="L321" s="122">
        <f>IF('Blank 1116 Hour Log'!$B$45=3,WORKDAY(E321-1,1),WORKDAY(B321-1,1))</f>
        <v>43266</v>
      </c>
      <c r="M321" s="144" t="str">
        <f t="shared" si="44"/>
        <v/>
      </c>
    </row>
    <row r="322" spans="1:13" x14ac:dyDescent="0.2">
      <c r="A322">
        <f>IF('Blank 1116 Hour Log'!$B$45=3,1*(CONCATENATE(TEXT(J322,0),TEXT(K322,"00"))),1*(CONCATENATE(TEXT(H322,0),TEXT(I322,"00"))))</f>
        <v>616</v>
      </c>
      <c r="B322" s="122">
        <v>43267</v>
      </c>
      <c r="C322">
        <f t="shared" si="37"/>
        <v>7</v>
      </c>
      <c r="D322" t="str">
        <f t="shared" si="38"/>
        <v>S</v>
      </c>
      <c r="E322" s="122">
        <v>43632</v>
      </c>
      <c r="F322">
        <f t="shared" si="39"/>
        <v>1</v>
      </c>
      <c r="G322" t="str">
        <f t="shared" si="40"/>
        <v>S</v>
      </c>
      <c r="H322">
        <f t="shared" si="36"/>
        <v>6</v>
      </c>
      <c r="I322">
        <f t="shared" si="41"/>
        <v>16</v>
      </c>
      <c r="J322">
        <f t="shared" si="42"/>
        <v>6</v>
      </c>
      <c r="K322">
        <f t="shared" si="43"/>
        <v>16</v>
      </c>
      <c r="L322" s="122">
        <f>IF('Blank 1116 Hour Log'!$B$45=3,WORKDAY(E322-1,1),WORKDAY(B322-1,1))</f>
        <v>43269</v>
      </c>
      <c r="M322" s="144" t="str">
        <f t="shared" si="44"/>
        <v/>
      </c>
    </row>
    <row r="323" spans="1:13" x14ac:dyDescent="0.2">
      <c r="A323">
        <f>IF('Blank 1116 Hour Log'!$B$45=3,1*(CONCATENATE(TEXT(J323,0),TEXT(K323,"00"))),1*(CONCATENATE(TEXT(H323,0),TEXT(I323,"00"))))</f>
        <v>617</v>
      </c>
      <c r="B323" s="122">
        <v>43268</v>
      </c>
      <c r="C323">
        <f t="shared" si="37"/>
        <v>1</v>
      </c>
      <c r="D323" t="str">
        <f t="shared" si="38"/>
        <v>S</v>
      </c>
      <c r="E323" s="122">
        <v>43633</v>
      </c>
      <c r="F323">
        <f t="shared" si="39"/>
        <v>2</v>
      </c>
      <c r="G323" t="str">
        <f t="shared" si="40"/>
        <v>M</v>
      </c>
      <c r="H323">
        <f t="shared" ref="H323:H368" si="45">MONTH(B323)</f>
        <v>6</v>
      </c>
      <c r="I323">
        <f t="shared" si="41"/>
        <v>17</v>
      </c>
      <c r="J323">
        <f t="shared" si="42"/>
        <v>6</v>
      </c>
      <c r="K323">
        <f t="shared" si="43"/>
        <v>17</v>
      </c>
      <c r="L323" s="122">
        <f>IF('Blank 1116 Hour Log'!$B$45=3,WORKDAY(E323-1,1),WORKDAY(B323-1,1))</f>
        <v>43269</v>
      </c>
      <c r="M323" s="144" t="str">
        <f t="shared" si="44"/>
        <v/>
      </c>
    </row>
    <row r="324" spans="1:13" x14ac:dyDescent="0.2">
      <c r="A324">
        <f>IF('Blank 1116 Hour Log'!$B$45=3,1*(CONCATENATE(TEXT(J324,0),TEXT(K324,"00"))),1*(CONCATENATE(TEXT(H324,0),TEXT(I324,"00"))))</f>
        <v>618</v>
      </c>
      <c r="B324" s="122">
        <v>43269</v>
      </c>
      <c r="C324">
        <f t="shared" ref="C324:C368" si="46">WEEKDAY(B324)</f>
        <v>2</v>
      </c>
      <c r="D324" t="str">
        <f t="shared" ref="D324:D368" si="47">VLOOKUP(C324,$O$3:$P$9,2,FALSE)</f>
        <v>M</v>
      </c>
      <c r="E324" s="122">
        <v>43634</v>
      </c>
      <c r="F324">
        <f t="shared" ref="F324:F368" si="48">WEEKDAY(E324)</f>
        <v>3</v>
      </c>
      <c r="G324" t="str">
        <f t="shared" ref="G324:G368" si="49">VLOOKUP(F324,$O$3:$P$9,2,FALSE)</f>
        <v>T</v>
      </c>
      <c r="H324">
        <f t="shared" si="45"/>
        <v>6</v>
      </c>
      <c r="I324">
        <f t="shared" ref="I324:I374" si="50">DAY(B324)</f>
        <v>18</v>
      </c>
      <c r="J324">
        <f t="shared" ref="J324:J374" si="51">MONTH(E324)</f>
        <v>6</v>
      </c>
      <c r="K324">
        <f t="shared" ref="K324:K374" si="52">DAY(E324)</f>
        <v>18</v>
      </c>
      <c r="L324" s="122">
        <f>IF('Blank 1116 Hour Log'!$B$45=3,WORKDAY(E324-1,1),WORKDAY(B324-1,1))</f>
        <v>43269</v>
      </c>
      <c r="M324" s="144" t="str">
        <f t="shared" ref="M324:M374" si="53">IF(AND(B324=L324,H324=9,I324=20),B324,IF(AND(B324&lt;&gt;L324,H324=9,I324=20),L324,""))</f>
        <v/>
      </c>
    </row>
    <row r="325" spans="1:13" x14ac:dyDescent="0.2">
      <c r="A325">
        <f>IF('Blank 1116 Hour Log'!$B$45=3,1*(CONCATENATE(TEXT(J325,0),TEXT(K325,"00"))),1*(CONCATENATE(TEXT(H325,0),TEXT(I325,"00"))))</f>
        <v>619</v>
      </c>
      <c r="B325" s="122">
        <v>43270</v>
      </c>
      <c r="C325">
        <f t="shared" si="46"/>
        <v>3</v>
      </c>
      <c r="D325" t="str">
        <f t="shared" si="47"/>
        <v>T</v>
      </c>
      <c r="E325" s="122">
        <v>43635</v>
      </c>
      <c r="F325">
        <f t="shared" si="48"/>
        <v>4</v>
      </c>
      <c r="G325" t="str">
        <f t="shared" si="49"/>
        <v>W</v>
      </c>
      <c r="H325">
        <f t="shared" si="45"/>
        <v>6</v>
      </c>
      <c r="I325">
        <f t="shared" si="50"/>
        <v>19</v>
      </c>
      <c r="J325">
        <f t="shared" si="51"/>
        <v>6</v>
      </c>
      <c r="K325">
        <f t="shared" si="52"/>
        <v>19</v>
      </c>
      <c r="L325" s="122">
        <f>IF('Blank 1116 Hour Log'!$B$45=3,WORKDAY(E325-1,1),WORKDAY(B325-1,1))</f>
        <v>43270</v>
      </c>
      <c r="M325" s="144" t="str">
        <f t="shared" si="53"/>
        <v/>
      </c>
    </row>
    <row r="326" spans="1:13" x14ac:dyDescent="0.2">
      <c r="A326">
        <f>IF('Blank 1116 Hour Log'!$B$45=3,1*(CONCATENATE(TEXT(J326,0),TEXT(K326,"00"))),1*(CONCATENATE(TEXT(H326,0),TEXT(I326,"00"))))</f>
        <v>620</v>
      </c>
      <c r="B326" s="122">
        <v>43271</v>
      </c>
      <c r="C326">
        <f t="shared" si="46"/>
        <v>4</v>
      </c>
      <c r="D326" t="str">
        <f t="shared" si="47"/>
        <v>W</v>
      </c>
      <c r="E326" s="122">
        <v>43636</v>
      </c>
      <c r="F326">
        <f t="shared" si="48"/>
        <v>5</v>
      </c>
      <c r="G326" t="str">
        <f t="shared" si="49"/>
        <v>R</v>
      </c>
      <c r="H326">
        <f t="shared" si="45"/>
        <v>6</v>
      </c>
      <c r="I326">
        <f t="shared" si="50"/>
        <v>20</v>
      </c>
      <c r="J326">
        <f t="shared" si="51"/>
        <v>6</v>
      </c>
      <c r="K326">
        <f t="shared" si="52"/>
        <v>20</v>
      </c>
      <c r="L326" s="122">
        <f>IF('Blank 1116 Hour Log'!$B$45=3,WORKDAY(E326-1,1),WORKDAY(B326-1,1))</f>
        <v>43271</v>
      </c>
      <c r="M326" s="144" t="str">
        <f t="shared" si="53"/>
        <v/>
      </c>
    </row>
    <row r="327" spans="1:13" x14ac:dyDescent="0.2">
      <c r="A327">
        <f>IF('Blank 1116 Hour Log'!$B$45=3,1*(CONCATENATE(TEXT(J327,0),TEXT(K327,"00"))),1*(CONCATENATE(TEXT(H327,0),TEXT(I327,"00"))))</f>
        <v>621</v>
      </c>
      <c r="B327" s="122">
        <v>43272</v>
      </c>
      <c r="C327">
        <f t="shared" si="46"/>
        <v>5</v>
      </c>
      <c r="D327" t="str">
        <f t="shared" si="47"/>
        <v>R</v>
      </c>
      <c r="E327" s="122">
        <v>43637</v>
      </c>
      <c r="F327">
        <f t="shared" si="48"/>
        <v>6</v>
      </c>
      <c r="G327" t="str">
        <f t="shared" si="49"/>
        <v>F</v>
      </c>
      <c r="H327">
        <f t="shared" si="45"/>
        <v>6</v>
      </c>
      <c r="I327">
        <f t="shared" si="50"/>
        <v>21</v>
      </c>
      <c r="J327">
        <f t="shared" si="51"/>
        <v>6</v>
      </c>
      <c r="K327">
        <f t="shared" si="52"/>
        <v>21</v>
      </c>
      <c r="L327" s="122">
        <f>IF('Blank 1116 Hour Log'!$B$45=3,WORKDAY(E327-1,1),WORKDAY(B327-1,1))</f>
        <v>43272</v>
      </c>
      <c r="M327" s="144" t="str">
        <f t="shared" si="53"/>
        <v/>
      </c>
    </row>
    <row r="328" spans="1:13" x14ac:dyDescent="0.2">
      <c r="A328">
        <f>IF('Blank 1116 Hour Log'!$B$45=3,1*(CONCATENATE(TEXT(J328,0),TEXT(K328,"00"))),1*(CONCATENATE(TEXT(H328,0),TEXT(I328,"00"))))</f>
        <v>622</v>
      </c>
      <c r="B328" s="122">
        <v>43273</v>
      </c>
      <c r="C328">
        <f t="shared" si="46"/>
        <v>6</v>
      </c>
      <c r="D328" t="str">
        <f t="shared" si="47"/>
        <v>F</v>
      </c>
      <c r="E328" s="122">
        <v>43638</v>
      </c>
      <c r="F328">
        <f t="shared" si="48"/>
        <v>7</v>
      </c>
      <c r="G328" t="str">
        <f t="shared" si="49"/>
        <v>S</v>
      </c>
      <c r="H328">
        <f t="shared" si="45"/>
        <v>6</v>
      </c>
      <c r="I328">
        <f t="shared" si="50"/>
        <v>22</v>
      </c>
      <c r="J328">
        <f t="shared" si="51"/>
        <v>6</v>
      </c>
      <c r="K328">
        <f t="shared" si="52"/>
        <v>22</v>
      </c>
      <c r="L328" s="122">
        <f>IF('Blank 1116 Hour Log'!$B$45=3,WORKDAY(E328-1,1),WORKDAY(B328-1,1))</f>
        <v>43273</v>
      </c>
      <c r="M328" s="144" t="str">
        <f t="shared" si="53"/>
        <v/>
      </c>
    </row>
    <row r="329" spans="1:13" x14ac:dyDescent="0.2">
      <c r="A329">
        <f>IF('Blank 1116 Hour Log'!$B$45=3,1*(CONCATENATE(TEXT(J329,0),TEXT(K329,"00"))),1*(CONCATENATE(TEXT(H329,0),TEXT(I329,"00"))))</f>
        <v>623</v>
      </c>
      <c r="B329" s="122">
        <v>43274</v>
      </c>
      <c r="C329">
        <f t="shared" si="46"/>
        <v>7</v>
      </c>
      <c r="D329" t="str">
        <f t="shared" si="47"/>
        <v>S</v>
      </c>
      <c r="E329" s="122">
        <v>43639</v>
      </c>
      <c r="F329">
        <f t="shared" si="48"/>
        <v>1</v>
      </c>
      <c r="G329" t="str">
        <f t="shared" si="49"/>
        <v>S</v>
      </c>
      <c r="H329">
        <f t="shared" si="45"/>
        <v>6</v>
      </c>
      <c r="I329">
        <f t="shared" si="50"/>
        <v>23</v>
      </c>
      <c r="J329">
        <f t="shared" si="51"/>
        <v>6</v>
      </c>
      <c r="K329">
        <f t="shared" si="52"/>
        <v>23</v>
      </c>
      <c r="L329" s="122">
        <f>IF('Blank 1116 Hour Log'!$B$45=3,WORKDAY(E329-1,1),WORKDAY(B329-1,1))</f>
        <v>43276</v>
      </c>
      <c r="M329" s="144" t="str">
        <f t="shared" si="53"/>
        <v/>
      </c>
    </row>
    <row r="330" spans="1:13" x14ac:dyDescent="0.2">
      <c r="A330">
        <f>IF('Blank 1116 Hour Log'!$B$45=3,1*(CONCATENATE(TEXT(J330,0),TEXT(K330,"00"))),1*(CONCATENATE(TEXT(H330,0),TEXT(I330,"00"))))</f>
        <v>624</v>
      </c>
      <c r="B330" s="122">
        <v>43275</v>
      </c>
      <c r="C330">
        <f t="shared" si="46"/>
        <v>1</v>
      </c>
      <c r="D330" t="str">
        <f t="shared" si="47"/>
        <v>S</v>
      </c>
      <c r="E330" s="122">
        <v>43640</v>
      </c>
      <c r="F330">
        <f t="shared" si="48"/>
        <v>2</v>
      </c>
      <c r="G330" t="str">
        <f t="shared" si="49"/>
        <v>M</v>
      </c>
      <c r="H330">
        <f t="shared" si="45"/>
        <v>6</v>
      </c>
      <c r="I330">
        <f t="shared" si="50"/>
        <v>24</v>
      </c>
      <c r="J330">
        <f t="shared" si="51"/>
        <v>6</v>
      </c>
      <c r="K330">
        <f t="shared" si="52"/>
        <v>24</v>
      </c>
      <c r="L330" s="122">
        <f>IF('Blank 1116 Hour Log'!$B$45=3,WORKDAY(E330-1,1),WORKDAY(B330-1,1))</f>
        <v>43276</v>
      </c>
      <c r="M330" s="144" t="str">
        <f t="shared" si="53"/>
        <v/>
      </c>
    </row>
    <row r="331" spans="1:13" x14ac:dyDescent="0.2">
      <c r="A331">
        <f>IF('Blank 1116 Hour Log'!$B$45=3,1*(CONCATENATE(TEXT(J331,0),TEXT(K331,"00"))),1*(CONCATENATE(TEXT(H331,0),TEXT(I331,"00"))))</f>
        <v>625</v>
      </c>
      <c r="B331" s="122">
        <v>43276</v>
      </c>
      <c r="C331">
        <f t="shared" si="46"/>
        <v>2</v>
      </c>
      <c r="D331" t="str">
        <f t="shared" si="47"/>
        <v>M</v>
      </c>
      <c r="E331" s="122">
        <v>43641</v>
      </c>
      <c r="F331">
        <f t="shared" si="48"/>
        <v>3</v>
      </c>
      <c r="G331" t="str">
        <f t="shared" si="49"/>
        <v>T</v>
      </c>
      <c r="H331">
        <f t="shared" si="45"/>
        <v>6</v>
      </c>
      <c r="I331">
        <f t="shared" si="50"/>
        <v>25</v>
      </c>
      <c r="J331">
        <f t="shared" si="51"/>
        <v>6</v>
      </c>
      <c r="K331">
        <f t="shared" si="52"/>
        <v>25</v>
      </c>
      <c r="L331" s="122">
        <f>IF('Blank 1116 Hour Log'!$B$45=3,WORKDAY(E331-1,1),WORKDAY(B331-1,1))</f>
        <v>43276</v>
      </c>
      <c r="M331" s="144" t="str">
        <f t="shared" si="53"/>
        <v/>
      </c>
    </row>
    <row r="332" spans="1:13" x14ac:dyDescent="0.2">
      <c r="A332">
        <f>IF('Blank 1116 Hour Log'!$B$45=3,1*(CONCATENATE(TEXT(J332,0),TEXT(K332,"00"))),1*(CONCATENATE(TEXT(H332,0),TEXT(I332,"00"))))</f>
        <v>626</v>
      </c>
      <c r="B332" s="122">
        <v>43277</v>
      </c>
      <c r="C332">
        <f t="shared" si="46"/>
        <v>3</v>
      </c>
      <c r="D332" t="str">
        <f t="shared" si="47"/>
        <v>T</v>
      </c>
      <c r="E332" s="122">
        <v>43642</v>
      </c>
      <c r="F332">
        <f t="shared" si="48"/>
        <v>4</v>
      </c>
      <c r="G332" t="str">
        <f t="shared" si="49"/>
        <v>W</v>
      </c>
      <c r="H332">
        <f t="shared" si="45"/>
        <v>6</v>
      </c>
      <c r="I332">
        <f t="shared" si="50"/>
        <v>26</v>
      </c>
      <c r="J332">
        <f t="shared" si="51"/>
        <v>6</v>
      </c>
      <c r="K332">
        <f t="shared" si="52"/>
        <v>26</v>
      </c>
      <c r="L332" s="122">
        <f>IF('Blank 1116 Hour Log'!$B$45=3,WORKDAY(E332-1,1),WORKDAY(B332-1,1))</f>
        <v>43277</v>
      </c>
      <c r="M332" s="144" t="str">
        <f t="shared" si="53"/>
        <v/>
      </c>
    </row>
    <row r="333" spans="1:13" x14ac:dyDescent="0.2">
      <c r="A333">
        <f>IF('Blank 1116 Hour Log'!$B$45=3,1*(CONCATENATE(TEXT(J333,0),TEXT(K333,"00"))),1*(CONCATENATE(TEXT(H333,0),TEXT(I333,"00"))))</f>
        <v>627</v>
      </c>
      <c r="B333" s="122">
        <v>43278</v>
      </c>
      <c r="C333">
        <f t="shared" si="46"/>
        <v>4</v>
      </c>
      <c r="D333" t="str">
        <f t="shared" si="47"/>
        <v>W</v>
      </c>
      <c r="E333" s="122">
        <v>43643</v>
      </c>
      <c r="F333">
        <f t="shared" si="48"/>
        <v>5</v>
      </c>
      <c r="G333" t="str">
        <f t="shared" si="49"/>
        <v>R</v>
      </c>
      <c r="H333">
        <f t="shared" si="45"/>
        <v>6</v>
      </c>
      <c r="I333">
        <f t="shared" si="50"/>
        <v>27</v>
      </c>
      <c r="J333">
        <f t="shared" si="51"/>
        <v>6</v>
      </c>
      <c r="K333">
        <f t="shared" si="52"/>
        <v>27</v>
      </c>
      <c r="L333" s="122">
        <f>IF('Blank 1116 Hour Log'!$B$45=3,WORKDAY(E333-1,1),WORKDAY(B333-1,1))</f>
        <v>43278</v>
      </c>
      <c r="M333" s="144" t="str">
        <f t="shared" si="53"/>
        <v/>
      </c>
    </row>
    <row r="334" spans="1:13" x14ac:dyDescent="0.2">
      <c r="A334">
        <f>IF('Blank 1116 Hour Log'!$B$45=3,1*(CONCATENATE(TEXT(J334,0),TEXT(K334,"00"))),1*(CONCATENATE(TEXT(H334,0),TEXT(I334,"00"))))</f>
        <v>628</v>
      </c>
      <c r="B334" s="122">
        <v>43279</v>
      </c>
      <c r="C334">
        <f t="shared" si="46"/>
        <v>5</v>
      </c>
      <c r="D334" t="str">
        <f t="shared" si="47"/>
        <v>R</v>
      </c>
      <c r="E334" s="122">
        <v>43644</v>
      </c>
      <c r="F334">
        <f t="shared" si="48"/>
        <v>6</v>
      </c>
      <c r="G334" t="str">
        <f t="shared" si="49"/>
        <v>F</v>
      </c>
      <c r="H334">
        <f t="shared" si="45"/>
        <v>6</v>
      </c>
      <c r="I334">
        <f t="shared" si="50"/>
        <v>28</v>
      </c>
      <c r="J334">
        <f t="shared" si="51"/>
        <v>6</v>
      </c>
      <c r="K334">
        <f t="shared" si="52"/>
        <v>28</v>
      </c>
      <c r="L334" s="122">
        <f>IF('Blank 1116 Hour Log'!$B$45=3,WORKDAY(E334-1,1),WORKDAY(B334-1,1))</f>
        <v>43279</v>
      </c>
      <c r="M334" s="144" t="str">
        <f t="shared" si="53"/>
        <v/>
      </c>
    </row>
    <row r="335" spans="1:13" x14ac:dyDescent="0.2">
      <c r="A335">
        <f>IF('Blank 1116 Hour Log'!$B$45=3,1*(CONCATENATE(TEXT(J335,0),TEXT(K335,"00"))),1*(CONCATENATE(TEXT(H335,0),TEXT(I335,"00"))))</f>
        <v>629</v>
      </c>
      <c r="B335" s="122">
        <v>43280</v>
      </c>
      <c r="C335">
        <f t="shared" si="46"/>
        <v>6</v>
      </c>
      <c r="D335" t="str">
        <f t="shared" si="47"/>
        <v>F</v>
      </c>
      <c r="E335" s="122">
        <v>43645</v>
      </c>
      <c r="F335">
        <f t="shared" si="48"/>
        <v>7</v>
      </c>
      <c r="G335" t="str">
        <f t="shared" si="49"/>
        <v>S</v>
      </c>
      <c r="H335">
        <f t="shared" si="45"/>
        <v>6</v>
      </c>
      <c r="I335">
        <f t="shared" si="50"/>
        <v>29</v>
      </c>
      <c r="J335">
        <f t="shared" si="51"/>
        <v>6</v>
      </c>
      <c r="K335">
        <f t="shared" si="52"/>
        <v>29</v>
      </c>
      <c r="L335" s="122">
        <f>IF('Blank 1116 Hour Log'!$B$45=3,WORKDAY(E335-1,1),WORKDAY(B335-1,1))</f>
        <v>43280</v>
      </c>
      <c r="M335" s="144" t="str">
        <f t="shared" si="53"/>
        <v/>
      </c>
    </row>
    <row r="336" spans="1:13" x14ac:dyDescent="0.2">
      <c r="A336">
        <f>IF('Blank 1116 Hour Log'!$B$45=3,1*(CONCATENATE(TEXT(J336,0),TEXT(K336,"00"))),1*(CONCATENATE(TEXT(H336,0),TEXT(I336,"00"))))</f>
        <v>630</v>
      </c>
      <c r="B336" s="122">
        <v>43281</v>
      </c>
      <c r="C336">
        <f t="shared" si="46"/>
        <v>7</v>
      </c>
      <c r="D336" t="str">
        <f t="shared" si="47"/>
        <v>S</v>
      </c>
      <c r="E336" s="122">
        <v>43646</v>
      </c>
      <c r="F336">
        <f t="shared" si="48"/>
        <v>1</v>
      </c>
      <c r="G336" t="str">
        <f t="shared" si="49"/>
        <v>S</v>
      </c>
      <c r="H336">
        <f t="shared" si="45"/>
        <v>6</v>
      </c>
      <c r="I336">
        <f t="shared" si="50"/>
        <v>30</v>
      </c>
      <c r="J336">
        <f t="shared" si="51"/>
        <v>6</v>
      </c>
      <c r="K336">
        <f t="shared" si="52"/>
        <v>30</v>
      </c>
      <c r="L336" s="122">
        <f>IF('Blank 1116 Hour Log'!$B$45=3,WORKDAY(E336-1,1),WORKDAY(B336-1,1))</f>
        <v>43283</v>
      </c>
      <c r="M336" s="144" t="str">
        <f t="shared" si="53"/>
        <v/>
      </c>
    </row>
    <row r="337" spans="1:13" x14ac:dyDescent="0.2">
      <c r="A337">
        <f>IF('Blank 1116 Hour Log'!$B$45=3,1*(CONCATENATE(TEXT(J337,0),TEXT(K337,"00"))),1*(CONCATENATE(TEXT(H337,0),TEXT(I337,"00"))))</f>
        <v>701</v>
      </c>
      <c r="B337" s="122">
        <v>43282</v>
      </c>
      <c r="C337">
        <f t="shared" si="46"/>
        <v>1</v>
      </c>
      <c r="D337" t="str">
        <f t="shared" si="47"/>
        <v>S</v>
      </c>
      <c r="E337" s="122">
        <v>43647</v>
      </c>
      <c r="F337">
        <f t="shared" si="48"/>
        <v>2</v>
      </c>
      <c r="G337" t="str">
        <f t="shared" si="49"/>
        <v>M</v>
      </c>
      <c r="H337">
        <f t="shared" si="45"/>
        <v>7</v>
      </c>
      <c r="I337">
        <f t="shared" si="50"/>
        <v>1</v>
      </c>
      <c r="J337">
        <f t="shared" si="51"/>
        <v>7</v>
      </c>
      <c r="K337">
        <f t="shared" si="52"/>
        <v>1</v>
      </c>
      <c r="L337" s="122">
        <f>IF('Blank 1116 Hour Log'!$B$45=3,WORKDAY(E337-1,1),WORKDAY(B337-1,1))</f>
        <v>43283</v>
      </c>
      <c r="M337" s="144" t="str">
        <f t="shared" si="53"/>
        <v/>
      </c>
    </row>
    <row r="338" spans="1:13" x14ac:dyDescent="0.2">
      <c r="A338">
        <f>IF('Blank 1116 Hour Log'!$B$45=3,1*(CONCATENATE(TEXT(J338,0),TEXT(K338,"00"))),1*(CONCATENATE(TEXT(H338,0),TEXT(I338,"00"))))</f>
        <v>702</v>
      </c>
      <c r="B338" s="122">
        <v>43283</v>
      </c>
      <c r="C338">
        <f t="shared" si="46"/>
        <v>2</v>
      </c>
      <c r="D338" t="str">
        <f t="shared" si="47"/>
        <v>M</v>
      </c>
      <c r="E338" s="122">
        <v>43648</v>
      </c>
      <c r="F338">
        <f t="shared" si="48"/>
        <v>3</v>
      </c>
      <c r="G338" t="str">
        <f t="shared" si="49"/>
        <v>T</v>
      </c>
      <c r="H338">
        <f t="shared" si="45"/>
        <v>7</v>
      </c>
      <c r="I338">
        <f t="shared" si="50"/>
        <v>2</v>
      </c>
      <c r="J338">
        <f t="shared" si="51"/>
        <v>7</v>
      </c>
      <c r="K338">
        <f t="shared" si="52"/>
        <v>2</v>
      </c>
      <c r="L338" s="122">
        <f>IF('Blank 1116 Hour Log'!$B$45=3,WORKDAY(E338-1,1),WORKDAY(B338-1,1))</f>
        <v>43283</v>
      </c>
      <c r="M338" s="144" t="str">
        <f t="shared" si="53"/>
        <v/>
      </c>
    </row>
    <row r="339" spans="1:13" x14ac:dyDescent="0.2">
      <c r="A339">
        <f>IF('Blank 1116 Hour Log'!$B$45=3,1*(CONCATENATE(TEXT(J339,0),TEXT(K339,"00"))),1*(CONCATENATE(TEXT(H339,0),TEXT(I339,"00"))))</f>
        <v>703</v>
      </c>
      <c r="B339" s="122">
        <v>43284</v>
      </c>
      <c r="C339">
        <f t="shared" si="46"/>
        <v>3</v>
      </c>
      <c r="D339" t="str">
        <f t="shared" si="47"/>
        <v>T</v>
      </c>
      <c r="E339" s="122">
        <v>43649</v>
      </c>
      <c r="F339">
        <f t="shared" si="48"/>
        <v>4</v>
      </c>
      <c r="G339" t="str">
        <f t="shared" si="49"/>
        <v>W</v>
      </c>
      <c r="H339">
        <f t="shared" si="45"/>
        <v>7</v>
      </c>
      <c r="I339">
        <f t="shared" si="50"/>
        <v>3</v>
      </c>
      <c r="J339">
        <f t="shared" si="51"/>
        <v>7</v>
      </c>
      <c r="K339">
        <f t="shared" si="52"/>
        <v>3</v>
      </c>
      <c r="L339" s="122">
        <f>IF('Blank 1116 Hour Log'!$B$45=3,WORKDAY(E339-1,1),WORKDAY(B339-1,1))</f>
        <v>43284</v>
      </c>
      <c r="M339" s="144" t="str">
        <f t="shared" si="53"/>
        <v/>
      </c>
    </row>
    <row r="340" spans="1:13" x14ac:dyDescent="0.2">
      <c r="A340">
        <f>IF('Blank 1116 Hour Log'!$B$45=3,1*(CONCATENATE(TEXT(J340,0),TEXT(K340,"00"))),1*(CONCATENATE(TEXT(H340,0),TEXT(I340,"00"))))</f>
        <v>704</v>
      </c>
      <c r="B340" s="122">
        <v>43285</v>
      </c>
      <c r="C340">
        <f t="shared" si="46"/>
        <v>4</v>
      </c>
      <c r="D340" t="str">
        <f t="shared" si="47"/>
        <v>W</v>
      </c>
      <c r="E340" s="122">
        <v>43650</v>
      </c>
      <c r="F340">
        <f t="shared" si="48"/>
        <v>5</v>
      </c>
      <c r="G340" t="str">
        <f t="shared" si="49"/>
        <v>R</v>
      </c>
      <c r="H340">
        <f t="shared" si="45"/>
        <v>7</v>
      </c>
      <c r="I340">
        <f t="shared" si="50"/>
        <v>4</v>
      </c>
      <c r="J340">
        <f t="shared" si="51"/>
        <v>7</v>
      </c>
      <c r="K340">
        <f t="shared" si="52"/>
        <v>4</v>
      </c>
      <c r="L340" s="122">
        <f>IF('Blank 1116 Hour Log'!$B$45=3,WORKDAY(E340-1,1),WORKDAY(B340-1,1))</f>
        <v>43285</v>
      </c>
      <c r="M340" s="144" t="str">
        <f t="shared" si="53"/>
        <v/>
      </c>
    </row>
    <row r="341" spans="1:13" x14ac:dyDescent="0.2">
      <c r="A341">
        <f>IF('Blank 1116 Hour Log'!$B$45=3,1*(CONCATENATE(TEXT(J341,0),TEXT(K341,"00"))),1*(CONCATENATE(TEXT(H341,0),TEXT(I341,"00"))))</f>
        <v>705</v>
      </c>
      <c r="B341" s="122">
        <v>43286</v>
      </c>
      <c r="C341">
        <f t="shared" si="46"/>
        <v>5</v>
      </c>
      <c r="D341" t="str">
        <f t="shared" si="47"/>
        <v>R</v>
      </c>
      <c r="E341" s="122">
        <v>43651</v>
      </c>
      <c r="F341">
        <f t="shared" si="48"/>
        <v>6</v>
      </c>
      <c r="G341" t="str">
        <f t="shared" si="49"/>
        <v>F</v>
      </c>
      <c r="H341">
        <f t="shared" si="45"/>
        <v>7</v>
      </c>
      <c r="I341">
        <f t="shared" si="50"/>
        <v>5</v>
      </c>
      <c r="J341">
        <f t="shared" si="51"/>
        <v>7</v>
      </c>
      <c r="K341">
        <f t="shared" si="52"/>
        <v>5</v>
      </c>
      <c r="L341" s="122">
        <f>IF('Blank 1116 Hour Log'!$B$45=3,WORKDAY(E341-1,1),WORKDAY(B341-1,1))</f>
        <v>43286</v>
      </c>
      <c r="M341" s="144" t="str">
        <f t="shared" si="53"/>
        <v/>
      </c>
    </row>
    <row r="342" spans="1:13" x14ac:dyDescent="0.2">
      <c r="A342">
        <f>IF('Blank 1116 Hour Log'!$B$45=3,1*(CONCATENATE(TEXT(J342,0),TEXT(K342,"00"))),1*(CONCATENATE(TEXT(H342,0),TEXT(I342,"00"))))</f>
        <v>706</v>
      </c>
      <c r="B342" s="122">
        <v>43287</v>
      </c>
      <c r="C342">
        <f t="shared" si="46"/>
        <v>6</v>
      </c>
      <c r="D342" t="str">
        <f t="shared" si="47"/>
        <v>F</v>
      </c>
      <c r="E342" s="122">
        <v>43652</v>
      </c>
      <c r="F342">
        <f t="shared" si="48"/>
        <v>7</v>
      </c>
      <c r="G342" t="str">
        <f t="shared" si="49"/>
        <v>S</v>
      </c>
      <c r="H342">
        <f t="shared" si="45"/>
        <v>7</v>
      </c>
      <c r="I342">
        <f t="shared" si="50"/>
        <v>6</v>
      </c>
      <c r="J342">
        <f t="shared" si="51"/>
        <v>7</v>
      </c>
      <c r="K342">
        <f t="shared" si="52"/>
        <v>6</v>
      </c>
      <c r="L342" s="122">
        <f>IF('Blank 1116 Hour Log'!$B$45=3,WORKDAY(E342-1,1),WORKDAY(B342-1,1))</f>
        <v>43287</v>
      </c>
      <c r="M342" s="144" t="str">
        <f t="shared" si="53"/>
        <v/>
      </c>
    </row>
    <row r="343" spans="1:13" x14ac:dyDescent="0.2">
      <c r="A343">
        <f>IF('Blank 1116 Hour Log'!$B$45=3,1*(CONCATENATE(TEXT(J343,0),TEXT(K343,"00"))),1*(CONCATENATE(TEXT(H343,0),TEXT(I343,"00"))))</f>
        <v>707</v>
      </c>
      <c r="B343" s="122">
        <v>43288</v>
      </c>
      <c r="C343">
        <f t="shared" si="46"/>
        <v>7</v>
      </c>
      <c r="D343" t="str">
        <f t="shared" si="47"/>
        <v>S</v>
      </c>
      <c r="E343" s="122">
        <v>43653</v>
      </c>
      <c r="F343">
        <f t="shared" si="48"/>
        <v>1</v>
      </c>
      <c r="G343" t="str">
        <f t="shared" si="49"/>
        <v>S</v>
      </c>
      <c r="H343">
        <f t="shared" si="45"/>
        <v>7</v>
      </c>
      <c r="I343">
        <f t="shared" si="50"/>
        <v>7</v>
      </c>
      <c r="J343">
        <f t="shared" si="51"/>
        <v>7</v>
      </c>
      <c r="K343">
        <f t="shared" si="52"/>
        <v>7</v>
      </c>
      <c r="L343" s="122">
        <f>IF('Blank 1116 Hour Log'!$B$45=3,WORKDAY(E343-1,1),WORKDAY(B343-1,1))</f>
        <v>43290</v>
      </c>
      <c r="M343" s="144" t="str">
        <f t="shared" si="53"/>
        <v/>
      </c>
    </row>
    <row r="344" spans="1:13" x14ac:dyDescent="0.2">
      <c r="A344">
        <f>IF('Blank 1116 Hour Log'!$B$45=3,1*(CONCATENATE(TEXT(J344,0),TEXT(K344,"00"))),1*(CONCATENATE(TEXT(H344,0),TEXT(I344,"00"))))</f>
        <v>708</v>
      </c>
      <c r="B344" s="122">
        <v>43289</v>
      </c>
      <c r="C344">
        <f t="shared" si="46"/>
        <v>1</v>
      </c>
      <c r="D344" t="str">
        <f t="shared" si="47"/>
        <v>S</v>
      </c>
      <c r="E344" s="122">
        <v>43654</v>
      </c>
      <c r="F344">
        <f t="shared" si="48"/>
        <v>2</v>
      </c>
      <c r="G344" t="str">
        <f t="shared" si="49"/>
        <v>M</v>
      </c>
      <c r="H344">
        <f t="shared" si="45"/>
        <v>7</v>
      </c>
      <c r="I344">
        <f t="shared" si="50"/>
        <v>8</v>
      </c>
      <c r="J344">
        <f t="shared" si="51"/>
        <v>7</v>
      </c>
      <c r="K344">
        <f t="shared" si="52"/>
        <v>8</v>
      </c>
      <c r="L344" s="122">
        <f>IF('Blank 1116 Hour Log'!$B$45=3,WORKDAY(E344-1,1),WORKDAY(B344-1,1))</f>
        <v>43290</v>
      </c>
      <c r="M344" s="144" t="str">
        <f t="shared" si="53"/>
        <v/>
      </c>
    </row>
    <row r="345" spans="1:13" x14ac:dyDescent="0.2">
      <c r="A345">
        <f>IF('Blank 1116 Hour Log'!$B$45=3,1*(CONCATENATE(TEXT(J345,0),TEXT(K345,"00"))),1*(CONCATENATE(TEXT(H345,0),TEXT(I345,"00"))))</f>
        <v>709</v>
      </c>
      <c r="B345" s="122">
        <v>43290</v>
      </c>
      <c r="C345">
        <f t="shared" si="46"/>
        <v>2</v>
      </c>
      <c r="D345" t="str">
        <f t="shared" si="47"/>
        <v>M</v>
      </c>
      <c r="E345" s="122">
        <v>43655</v>
      </c>
      <c r="F345">
        <f t="shared" si="48"/>
        <v>3</v>
      </c>
      <c r="G345" t="str">
        <f t="shared" si="49"/>
        <v>T</v>
      </c>
      <c r="H345">
        <f t="shared" si="45"/>
        <v>7</v>
      </c>
      <c r="I345">
        <f t="shared" si="50"/>
        <v>9</v>
      </c>
      <c r="J345">
        <f t="shared" si="51"/>
        <v>7</v>
      </c>
      <c r="K345">
        <f t="shared" si="52"/>
        <v>9</v>
      </c>
      <c r="L345" s="122">
        <f>IF('Blank 1116 Hour Log'!$B$45=3,WORKDAY(E345-1,1),WORKDAY(B345-1,1))</f>
        <v>43290</v>
      </c>
      <c r="M345" s="144" t="str">
        <f t="shared" si="53"/>
        <v/>
      </c>
    </row>
    <row r="346" spans="1:13" x14ac:dyDescent="0.2">
      <c r="A346">
        <f>IF('Blank 1116 Hour Log'!$B$45=3,1*(CONCATENATE(TEXT(J346,0),TEXT(K346,"00"))),1*(CONCATENATE(TEXT(H346,0),TEXT(I346,"00"))))</f>
        <v>710</v>
      </c>
      <c r="B346" s="122">
        <v>43291</v>
      </c>
      <c r="C346">
        <f t="shared" si="46"/>
        <v>3</v>
      </c>
      <c r="D346" t="str">
        <f t="shared" si="47"/>
        <v>T</v>
      </c>
      <c r="E346" s="122">
        <v>43656</v>
      </c>
      <c r="F346">
        <f t="shared" si="48"/>
        <v>4</v>
      </c>
      <c r="G346" t="str">
        <f t="shared" si="49"/>
        <v>W</v>
      </c>
      <c r="H346">
        <f t="shared" si="45"/>
        <v>7</v>
      </c>
      <c r="I346">
        <f t="shared" si="50"/>
        <v>10</v>
      </c>
      <c r="J346">
        <f t="shared" si="51"/>
        <v>7</v>
      </c>
      <c r="K346">
        <f t="shared" si="52"/>
        <v>10</v>
      </c>
      <c r="L346" s="122">
        <f>IF('Blank 1116 Hour Log'!$B$45=3,WORKDAY(E346-1,1),WORKDAY(B346-1,1))</f>
        <v>43291</v>
      </c>
      <c r="M346" s="144" t="str">
        <f t="shared" si="53"/>
        <v/>
      </c>
    </row>
    <row r="347" spans="1:13" x14ac:dyDescent="0.2">
      <c r="A347">
        <f>IF('Blank 1116 Hour Log'!$B$45=3,1*(CONCATENATE(TEXT(J347,0),TEXT(K347,"00"))),1*(CONCATENATE(TEXT(H347,0),TEXT(I347,"00"))))</f>
        <v>711</v>
      </c>
      <c r="B347" s="122">
        <v>43292</v>
      </c>
      <c r="C347">
        <f t="shared" si="46"/>
        <v>4</v>
      </c>
      <c r="D347" t="str">
        <f t="shared" si="47"/>
        <v>W</v>
      </c>
      <c r="E347" s="122">
        <v>43657</v>
      </c>
      <c r="F347">
        <f t="shared" si="48"/>
        <v>5</v>
      </c>
      <c r="G347" t="str">
        <f t="shared" si="49"/>
        <v>R</v>
      </c>
      <c r="H347">
        <f t="shared" si="45"/>
        <v>7</v>
      </c>
      <c r="I347">
        <f t="shared" si="50"/>
        <v>11</v>
      </c>
      <c r="J347">
        <f t="shared" si="51"/>
        <v>7</v>
      </c>
      <c r="K347">
        <f t="shared" si="52"/>
        <v>11</v>
      </c>
      <c r="L347" s="122">
        <f>IF('Blank 1116 Hour Log'!$B$45=3,WORKDAY(E347-1,1),WORKDAY(B347-1,1))</f>
        <v>43292</v>
      </c>
      <c r="M347" s="144" t="str">
        <f t="shared" si="53"/>
        <v/>
      </c>
    </row>
    <row r="348" spans="1:13" x14ac:dyDescent="0.2">
      <c r="A348">
        <f>IF('Blank 1116 Hour Log'!$B$45=3,1*(CONCATENATE(TEXT(J348,0),TEXT(K348,"00"))),1*(CONCATENATE(TEXT(H348,0),TEXT(I348,"00"))))</f>
        <v>712</v>
      </c>
      <c r="B348" s="122">
        <v>43293</v>
      </c>
      <c r="C348">
        <f t="shared" si="46"/>
        <v>5</v>
      </c>
      <c r="D348" t="str">
        <f t="shared" si="47"/>
        <v>R</v>
      </c>
      <c r="E348" s="122">
        <v>43658</v>
      </c>
      <c r="F348">
        <f t="shared" si="48"/>
        <v>6</v>
      </c>
      <c r="G348" t="str">
        <f t="shared" si="49"/>
        <v>F</v>
      </c>
      <c r="H348">
        <f t="shared" si="45"/>
        <v>7</v>
      </c>
      <c r="I348">
        <f t="shared" si="50"/>
        <v>12</v>
      </c>
      <c r="J348">
        <f t="shared" si="51"/>
        <v>7</v>
      </c>
      <c r="K348">
        <f t="shared" si="52"/>
        <v>12</v>
      </c>
      <c r="L348" s="122">
        <f>IF('Blank 1116 Hour Log'!$B$45=3,WORKDAY(E348-1,1),WORKDAY(B348-1,1))</f>
        <v>43293</v>
      </c>
      <c r="M348" s="144" t="str">
        <f t="shared" si="53"/>
        <v/>
      </c>
    </row>
    <row r="349" spans="1:13" x14ac:dyDescent="0.2">
      <c r="A349">
        <f>IF('Blank 1116 Hour Log'!$B$45=3,1*(CONCATENATE(TEXT(J349,0),TEXT(K349,"00"))),1*(CONCATENATE(TEXT(H349,0),TEXT(I349,"00"))))</f>
        <v>713</v>
      </c>
      <c r="B349" s="122">
        <v>43294</v>
      </c>
      <c r="C349">
        <f t="shared" si="46"/>
        <v>6</v>
      </c>
      <c r="D349" t="str">
        <f t="shared" si="47"/>
        <v>F</v>
      </c>
      <c r="E349" s="122">
        <v>43659</v>
      </c>
      <c r="F349">
        <f t="shared" si="48"/>
        <v>7</v>
      </c>
      <c r="G349" t="str">
        <f t="shared" si="49"/>
        <v>S</v>
      </c>
      <c r="H349">
        <f t="shared" si="45"/>
        <v>7</v>
      </c>
      <c r="I349">
        <f t="shared" si="50"/>
        <v>13</v>
      </c>
      <c r="J349">
        <f t="shared" si="51"/>
        <v>7</v>
      </c>
      <c r="K349">
        <f t="shared" si="52"/>
        <v>13</v>
      </c>
      <c r="L349" s="122">
        <f>IF('Blank 1116 Hour Log'!$B$45=3,WORKDAY(E349-1,1),WORKDAY(B349-1,1))</f>
        <v>43294</v>
      </c>
      <c r="M349" s="144" t="str">
        <f t="shared" si="53"/>
        <v/>
      </c>
    </row>
    <row r="350" spans="1:13" x14ac:dyDescent="0.2">
      <c r="A350">
        <f>IF('Blank 1116 Hour Log'!$B$45=3,1*(CONCATENATE(TEXT(J350,0),TEXT(K350,"00"))),1*(CONCATENATE(TEXT(H350,0),TEXT(I350,"00"))))</f>
        <v>714</v>
      </c>
      <c r="B350" s="122">
        <v>43295</v>
      </c>
      <c r="C350">
        <f t="shared" si="46"/>
        <v>7</v>
      </c>
      <c r="D350" t="str">
        <f t="shared" si="47"/>
        <v>S</v>
      </c>
      <c r="E350" s="122">
        <v>43660</v>
      </c>
      <c r="F350">
        <f t="shared" si="48"/>
        <v>1</v>
      </c>
      <c r="G350" t="str">
        <f t="shared" si="49"/>
        <v>S</v>
      </c>
      <c r="H350">
        <f t="shared" si="45"/>
        <v>7</v>
      </c>
      <c r="I350">
        <f t="shared" si="50"/>
        <v>14</v>
      </c>
      <c r="J350">
        <f t="shared" si="51"/>
        <v>7</v>
      </c>
      <c r="K350">
        <f t="shared" si="52"/>
        <v>14</v>
      </c>
      <c r="L350" s="122">
        <f>IF('Blank 1116 Hour Log'!$B$45=3,WORKDAY(E350-1,1),WORKDAY(B350-1,1))</f>
        <v>43297</v>
      </c>
      <c r="M350" s="144" t="str">
        <f t="shared" si="53"/>
        <v/>
      </c>
    </row>
    <row r="351" spans="1:13" x14ac:dyDescent="0.2">
      <c r="A351">
        <f>IF('Blank 1116 Hour Log'!$B$45=3,1*(CONCATENATE(TEXT(J351,0),TEXT(K351,"00"))),1*(CONCATENATE(TEXT(H351,0),TEXT(I351,"00"))))</f>
        <v>715</v>
      </c>
      <c r="B351" s="122">
        <v>43296</v>
      </c>
      <c r="C351">
        <f t="shared" si="46"/>
        <v>1</v>
      </c>
      <c r="D351" t="str">
        <f t="shared" si="47"/>
        <v>S</v>
      </c>
      <c r="E351" s="122">
        <v>43661</v>
      </c>
      <c r="F351">
        <f t="shared" si="48"/>
        <v>2</v>
      </c>
      <c r="G351" t="str">
        <f t="shared" si="49"/>
        <v>M</v>
      </c>
      <c r="H351">
        <f t="shared" si="45"/>
        <v>7</v>
      </c>
      <c r="I351">
        <f t="shared" si="50"/>
        <v>15</v>
      </c>
      <c r="J351">
        <f t="shared" si="51"/>
        <v>7</v>
      </c>
      <c r="K351">
        <f t="shared" si="52"/>
        <v>15</v>
      </c>
      <c r="L351" s="122">
        <f>IF('Blank 1116 Hour Log'!$B$45=3,WORKDAY(E351-1,1),WORKDAY(B351-1,1))</f>
        <v>43297</v>
      </c>
      <c r="M351" s="144" t="str">
        <f t="shared" si="53"/>
        <v/>
      </c>
    </row>
    <row r="352" spans="1:13" x14ac:dyDescent="0.2">
      <c r="A352">
        <f>IF('Blank 1116 Hour Log'!$B$45=3,1*(CONCATENATE(TEXT(J352,0),TEXT(K352,"00"))),1*(CONCATENATE(TEXT(H352,0),TEXT(I352,"00"))))</f>
        <v>716</v>
      </c>
      <c r="B352" s="122">
        <v>43297</v>
      </c>
      <c r="C352">
        <f t="shared" si="46"/>
        <v>2</v>
      </c>
      <c r="D352" t="str">
        <f t="shared" si="47"/>
        <v>M</v>
      </c>
      <c r="E352" s="122">
        <v>43662</v>
      </c>
      <c r="F352">
        <f t="shared" si="48"/>
        <v>3</v>
      </c>
      <c r="G352" t="str">
        <f t="shared" si="49"/>
        <v>T</v>
      </c>
      <c r="H352">
        <f t="shared" si="45"/>
        <v>7</v>
      </c>
      <c r="I352">
        <f t="shared" si="50"/>
        <v>16</v>
      </c>
      <c r="J352">
        <f t="shared" si="51"/>
        <v>7</v>
      </c>
      <c r="K352">
        <f t="shared" si="52"/>
        <v>16</v>
      </c>
      <c r="L352" s="122">
        <f>IF('Blank 1116 Hour Log'!$B$45=3,WORKDAY(E352-1,1),WORKDAY(B352-1,1))</f>
        <v>43297</v>
      </c>
      <c r="M352" s="144" t="str">
        <f t="shared" si="53"/>
        <v/>
      </c>
    </row>
    <row r="353" spans="1:13" x14ac:dyDescent="0.2">
      <c r="A353">
        <f>IF('Blank 1116 Hour Log'!$B$45=3,1*(CONCATENATE(TEXT(J353,0),TEXT(K353,"00"))),1*(CONCATENATE(TEXT(H353,0),TEXT(I353,"00"))))</f>
        <v>717</v>
      </c>
      <c r="B353" s="122">
        <v>43298</v>
      </c>
      <c r="C353">
        <f t="shared" si="46"/>
        <v>3</v>
      </c>
      <c r="D353" t="str">
        <f t="shared" si="47"/>
        <v>T</v>
      </c>
      <c r="E353" s="122">
        <v>43663</v>
      </c>
      <c r="F353">
        <f t="shared" si="48"/>
        <v>4</v>
      </c>
      <c r="G353" t="str">
        <f t="shared" si="49"/>
        <v>W</v>
      </c>
      <c r="H353">
        <f t="shared" si="45"/>
        <v>7</v>
      </c>
      <c r="I353">
        <f t="shared" si="50"/>
        <v>17</v>
      </c>
      <c r="J353">
        <f t="shared" si="51"/>
        <v>7</v>
      </c>
      <c r="K353">
        <f t="shared" si="52"/>
        <v>17</v>
      </c>
      <c r="L353" s="122">
        <f>IF('Blank 1116 Hour Log'!$B$45=3,WORKDAY(E353-1,1),WORKDAY(B353-1,1))</f>
        <v>43298</v>
      </c>
      <c r="M353" s="144" t="str">
        <f t="shared" si="53"/>
        <v/>
      </c>
    </row>
    <row r="354" spans="1:13" x14ac:dyDescent="0.2">
      <c r="A354">
        <f>IF('Blank 1116 Hour Log'!$B$45=3,1*(CONCATENATE(TEXT(J354,0),TEXT(K354,"00"))),1*(CONCATENATE(TEXT(H354,0),TEXT(I354,"00"))))</f>
        <v>718</v>
      </c>
      <c r="B354" s="122">
        <v>43299</v>
      </c>
      <c r="C354">
        <f t="shared" si="46"/>
        <v>4</v>
      </c>
      <c r="D354" t="str">
        <f t="shared" si="47"/>
        <v>W</v>
      </c>
      <c r="E354" s="122">
        <v>43664</v>
      </c>
      <c r="F354">
        <f t="shared" si="48"/>
        <v>5</v>
      </c>
      <c r="G354" t="str">
        <f t="shared" si="49"/>
        <v>R</v>
      </c>
      <c r="H354">
        <f t="shared" si="45"/>
        <v>7</v>
      </c>
      <c r="I354">
        <f t="shared" si="50"/>
        <v>18</v>
      </c>
      <c r="J354">
        <f t="shared" si="51"/>
        <v>7</v>
      </c>
      <c r="K354">
        <f t="shared" si="52"/>
        <v>18</v>
      </c>
      <c r="L354" s="122">
        <f>IF('Blank 1116 Hour Log'!$B$45=3,WORKDAY(E354-1,1),WORKDAY(B354-1,1))</f>
        <v>43299</v>
      </c>
      <c r="M354" s="144" t="str">
        <f t="shared" si="53"/>
        <v/>
      </c>
    </row>
    <row r="355" spans="1:13" x14ac:dyDescent="0.2">
      <c r="A355">
        <f>IF('Blank 1116 Hour Log'!$B$45=3,1*(CONCATENATE(TEXT(J355,0),TEXT(K355,"00"))),1*(CONCATENATE(TEXT(H355,0),TEXT(I355,"00"))))</f>
        <v>719</v>
      </c>
      <c r="B355" s="122">
        <v>43300</v>
      </c>
      <c r="C355">
        <f t="shared" si="46"/>
        <v>5</v>
      </c>
      <c r="D355" t="str">
        <f t="shared" si="47"/>
        <v>R</v>
      </c>
      <c r="E355" s="122">
        <v>43665</v>
      </c>
      <c r="F355">
        <f t="shared" si="48"/>
        <v>6</v>
      </c>
      <c r="G355" t="str">
        <f t="shared" si="49"/>
        <v>F</v>
      </c>
      <c r="H355">
        <f t="shared" si="45"/>
        <v>7</v>
      </c>
      <c r="I355">
        <f t="shared" si="50"/>
        <v>19</v>
      </c>
      <c r="J355">
        <f t="shared" si="51"/>
        <v>7</v>
      </c>
      <c r="K355">
        <f t="shared" si="52"/>
        <v>19</v>
      </c>
      <c r="L355" s="122">
        <f>IF('Blank 1116 Hour Log'!$B$45=3,WORKDAY(E355-1,1),WORKDAY(B355-1,1))</f>
        <v>43300</v>
      </c>
      <c r="M355" s="144" t="str">
        <f t="shared" si="53"/>
        <v/>
      </c>
    </row>
    <row r="356" spans="1:13" x14ac:dyDescent="0.2">
      <c r="A356">
        <f>IF('Blank 1116 Hour Log'!$B$45=3,1*(CONCATENATE(TEXT(J356,0),TEXT(K356,"00"))),1*(CONCATENATE(TEXT(H356,0),TEXT(I356,"00"))))</f>
        <v>720</v>
      </c>
      <c r="B356" s="122">
        <v>43301</v>
      </c>
      <c r="C356">
        <f t="shared" si="46"/>
        <v>6</v>
      </c>
      <c r="D356" t="str">
        <f t="shared" si="47"/>
        <v>F</v>
      </c>
      <c r="E356" s="122">
        <v>43666</v>
      </c>
      <c r="F356">
        <f t="shared" si="48"/>
        <v>7</v>
      </c>
      <c r="G356" t="str">
        <f t="shared" si="49"/>
        <v>S</v>
      </c>
      <c r="H356">
        <f t="shared" si="45"/>
        <v>7</v>
      </c>
      <c r="I356">
        <f t="shared" si="50"/>
        <v>20</v>
      </c>
      <c r="J356">
        <f t="shared" si="51"/>
        <v>7</v>
      </c>
      <c r="K356">
        <f t="shared" si="52"/>
        <v>20</v>
      </c>
      <c r="L356" s="122">
        <f>IF('Blank 1116 Hour Log'!$B$45=3,WORKDAY(E356-1,1),WORKDAY(B356-1,1))</f>
        <v>43301</v>
      </c>
      <c r="M356" s="144" t="str">
        <f t="shared" si="53"/>
        <v/>
      </c>
    </row>
    <row r="357" spans="1:13" x14ac:dyDescent="0.2">
      <c r="A357">
        <f>IF('Blank 1116 Hour Log'!$B$45=3,1*(CONCATENATE(TEXT(J357,0),TEXT(K357,"00"))),1*(CONCATENATE(TEXT(H357,0),TEXT(I357,"00"))))</f>
        <v>721</v>
      </c>
      <c r="B357" s="122">
        <v>43302</v>
      </c>
      <c r="C357">
        <f t="shared" si="46"/>
        <v>7</v>
      </c>
      <c r="D357" t="str">
        <f t="shared" si="47"/>
        <v>S</v>
      </c>
      <c r="E357" s="122">
        <v>43667</v>
      </c>
      <c r="F357">
        <f t="shared" si="48"/>
        <v>1</v>
      </c>
      <c r="G357" t="str">
        <f t="shared" si="49"/>
        <v>S</v>
      </c>
      <c r="H357">
        <f t="shared" si="45"/>
        <v>7</v>
      </c>
      <c r="I357">
        <f t="shared" si="50"/>
        <v>21</v>
      </c>
      <c r="J357">
        <f t="shared" si="51"/>
        <v>7</v>
      </c>
      <c r="K357">
        <f t="shared" si="52"/>
        <v>21</v>
      </c>
      <c r="L357" s="122">
        <f>IF('Blank 1116 Hour Log'!$B$45=3,WORKDAY(E357-1,1),WORKDAY(B357-1,1))</f>
        <v>43304</v>
      </c>
      <c r="M357" s="144" t="str">
        <f t="shared" si="53"/>
        <v/>
      </c>
    </row>
    <row r="358" spans="1:13" x14ac:dyDescent="0.2">
      <c r="A358">
        <f>IF('Blank 1116 Hour Log'!$B$45=3,1*(CONCATENATE(TEXT(J358,0),TEXT(K358,"00"))),1*(CONCATENATE(TEXT(H358,0),TEXT(I358,"00"))))</f>
        <v>722</v>
      </c>
      <c r="B358" s="122">
        <v>43303</v>
      </c>
      <c r="C358">
        <f t="shared" si="46"/>
        <v>1</v>
      </c>
      <c r="D358" t="str">
        <f t="shared" si="47"/>
        <v>S</v>
      </c>
      <c r="E358" s="122">
        <v>43668</v>
      </c>
      <c r="F358">
        <f t="shared" si="48"/>
        <v>2</v>
      </c>
      <c r="G358" t="str">
        <f t="shared" si="49"/>
        <v>M</v>
      </c>
      <c r="H358">
        <f t="shared" si="45"/>
        <v>7</v>
      </c>
      <c r="I358">
        <f t="shared" si="50"/>
        <v>22</v>
      </c>
      <c r="J358">
        <f t="shared" si="51"/>
        <v>7</v>
      </c>
      <c r="K358">
        <f t="shared" si="52"/>
        <v>22</v>
      </c>
      <c r="L358" s="122">
        <f>IF('Blank 1116 Hour Log'!$B$45=3,WORKDAY(E358-1,1),WORKDAY(B358-1,1))</f>
        <v>43304</v>
      </c>
      <c r="M358" s="144" t="str">
        <f t="shared" si="53"/>
        <v/>
      </c>
    </row>
    <row r="359" spans="1:13" x14ac:dyDescent="0.2">
      <c r="A359">
        <f>IF('Blank 1116 Hour Log'!$B$45=3,1*(CONCATENATE(TEXT(J359,0),TEXT(K359,"00"))),1*(CONCATENATE(TEXT(H359,0),TEXT(I359,"00"))))</f>
        <v>723</v>
      </c>
      <c r="B359" s="122">
        <v>43304</v>
      </c>
      <c r="C359">
        <f t="shared" si="46"/>
        <v>2</v>
      </c>
      <c r="D359" t="str">
        <f t="shared" si="47"/>
        <v>M</v>
      </c>
      <c r="E359" s="122">
        <v>43669</v>
      </c>
      <c r="F359">
        <f t="shared" si="48"/>
        <v>3</v>
      </c>
      <c r="G359" t="str">
        <f t="shared" si="49"/>
        <v>T</v>
      </c>
      <c r="H359">
        <f t="shared" si="45"/>
        <v>7</v>
      </c>
      <c r="I359">
        <f t="shared" si="50"/>
        <v>23</v>
      </c>
      <c r="J359">
        <f t="shared" si="51"/>
        <v>7</v>
      </c>
      <c r="K359">
        <f t="shared" si="52"/>
        <v>23</v>
      </c>
      <c r="L359" s="122">
        <f>IF('Blank 1116 Hour Log'!$B$45=3,WORKDAY(E359-1,1),WORKDAY(B359-1,1))</f>
        <v>43304</v>
      </c>
      <c r="M359" s="144" t="str">
        <f t="shared" si="53"/>
        <v/>
      </c>
    </row>
    <row r="360" spans="1:13" x14ac:dyDescent="0.2">
      <c r="A360">
        <f>IF('Blank 1116 Hour Log'!$B$45=3,1*(CONCATENATE(TEXT(J360,0),TEXT(K360,"00"))),1*(CONCATENATE(TEXT(H360,0),TEXT(I360,"00"))))</f>
        <v>724</v>
      </c>
      <c r="B360" s="122">
        <v>43305</v>
      </c>
      <c r="C360">
        <f t="shared" si="46"/>
        <v>3</v>
      </c>
      <c r="D360" t="str">
        <f t="shared" si="47"/>
        <v>T</v>
      </c>
      <c r="E360" s="122">
        <v>43670</v>
      </c>
      <c r="F360">
        <f t="shared" si="48"/>
        <v>4</v>
      </c>
      <c r="G360" t="str">
        <f t="shared" si="49"/>
        <v>W</v>
      </c>
      <c r="H360">
        <f t="shared" si="45"/>
        <v>7</v>
      </c>
      <c r="I360">
        <f t="shared" si="50"/>
        <v>24</v>
      </c>
      <c r="J360">
        <f t="shared" si="51"/>
        <v>7</v>
      </c>
      <c r="K360">
        <f t="shared" si="52"/>
        <v>24</v>
      </c>
      <c r="L360" s="122">
        <f>IF('Blank 1116 Hour Log'!$B$45=3,WORKDAY(E360-1,1),WORKDAY(B360-1,1))</f>
        <v>43305</v>
      </c>
      <c r="M360" s="144" t="str">
        <f t="shared" si="53"/>
        <v/>
      </c>
    </row>
    <row r="361" spans="1:13" x14ac:dyDescent="0.2">
      <c r="A361">
        <f>IF('Blank 1116 Hour Log'!$B$45=3,1*(CONCATENATE(TEXT(J361,0),TEXT(K361,"00"))),1*(CONCATENATE(TEXT(H361,0),TEXT(I361,"00"))))</f>
        <v>725</v>
      </c>
      <c r="B361" s="122">
        <v>43306</v>
      </c>
      <c r="C361">
        <f t="shared" si="46"/>
        <v>4</v>
      </c>
      <c r="D361" t="str">
        <f t="shared" si="47"/>
        <v>W</v>
      </c>
      <c r="E361" s="122">
        <v>43671</v>
      </c>
      <c r="F361">
        <f t="shared" si="48"/>
        <v>5</v>
      </c>
      <c r="G361" t="str">
        <f t="shared" si="49"/>
        <v>R</v>
      </c>
      <c r="H361">
        <f t="shared" si="45"/>
        <v>7</v>
      </c>
      <c r="I361">
        <f t="shared" si="50"/>
        <v>25</v>
      </c>
      <c r="J361">
        <f t="shared" si="51"/>
        <v>7</v>
      </c>
      <c r="K361">
        <f t="shared" si="52"/>
        <v>25</v>
      </c>
      <c r="L361" s="122">
        <f>IF('Blank 1116 Hour Log'!$B$45=3,WORKDAY(E361-1,1),WORKDAY(B361-1,1))</f>
        <v>43306</v>
      </c>
      <c r="M361" s="144" t="str">
        <f t="shared" si="53"/>
        <v/>
      </c>
    </row>
    <row r="362" spans="1:13" x14ac:dyDescent="0.2">
      <c r="A362">
        <f>IF('Blank 1116 Hour Log'!$B$45=3,1*(CONCATENATE(TEXT(J362,0),TEXT(K362,"00"))),1*(CONCATENATE(TEXT(H362,0),TEXT(I362,"00"))))</f>
        <v>726</v>
      </c>
      <c r="B362" s="122">
        <v>43307</v>
      </c>
      <c r="C362">
        <f t="shared" si="46"/>
        <v>5</v>
      </c>
      <c r="D362" t="str">
        <f t="shared" si="47"/>
        <v>R</v>
      </c>
      <c r="E362" s="122">
        <v>43672</v>
      </c>
      <c r="F362">
        <f t="shared" si="48"/>
        <v>6</v>
      </c>
      <c r="G362" t="str">
        <f t="shared" si="49"/>
        <v>F</v>
      </c>
      <c r="H362">
        <f t="shared" si="45"/>
        <v>7</v>
      </c>
      <c r="I362">
        <f t="shared" si="50"/>
        <v>26</v>
      </c>
      <c r="J362">
        <f t="shared" si="51"/>
        <v>7</v>
      </c>
      <c r="K362">
        <f t="shared" si="52"/>
        <v>26</v>
      </c>
      <c r="L362" s="122">
        <f>IF('Blank 1116 Hour Log'!$B$45=3,WORKDAY(E362-1,1),WORKDAY(B362-1,1))</f>
        <v>43307</v>
      </c>
      <c r="M362" s="144" t="str">
        <f t="shared" si="53"/>
        <v/>
      </c>
    </row>
    <row r="363" spans="1:13" x14ac:dyDescent="0.2">
      <c r="A363">
        <f>IF('Blank 1116 Hour Log'!$B$45=3,1*(CONCATENATE(TEXT(J363,0),TEXT(K363,"00"))),1*(CONCATENATE(TEXT(H363,0),TEXT(I363,"00"))))</f>
        <v>727</v>
      </c>
      <c r="B363" s="122">
        <v>43308</v>
      </c>
      <c r="C363">
        <f t="shared" si="46"/>
        <v>6</v>
      </c>
      <c r="D363" t="str">
        <f t="shared" si="47"/>
        <v>F</v>
      </c>
      <c r="E363" s="122">
        <v>43673</v>
      </c>
      <c r="F363">
        <f t="shared" si="48"/>
        <v>7</v>
      </c>
      <c r="G363" t="str">
        <f t="shared" si="49"/>
        <v>S</v>
      </c>
      <c r="H363">
        <f t="shared" si="45"/>
        <v>7</v>
      </c>
      <c r="I363">
        <f t="shared" si="50"/>
        <v>27</v>
      </c>
      <c r="J363">
        <f t="shared" si="51"/>
        <v>7</v>
      </c>
      <c r="K363">
        <f t="shared" si="52"/>
        <v>27</v>
      </c>
      <c r="L363" s="122">
        <f>IF('Blank 1116 Hour Log'!$B$45=3,WORKDAY(E363-1,1),WORKDAY(B363-1,1))</f>
        <v>43308</v>
      </c>
      <c r="M363" s="144" t="str">
        <f t="shared" si="53"/>
        <v/>
      </c>
    </row>
    <row r="364" spans="1:13" x14ac:dyDescent="0.2">
      <c r="A364">
        <f>IF('Blank 1116 Hour Log'!$B$45=3,1*(CONCATENATE(TEXT(J364,0),TEXT(K364,"00"))),1*(CONCATENATE(TEXT(H364,0),TEXT(I364,"00"))))</f>
        <v>728</v>
      </c>
      <c r="B364" s="122">
        <v>43309</v>
      </c>
      <c r="C364">
        <f t="shared" si="46"/>
        <v>7</v>
      </c>
      <c r="D364" t="str">
        <f t="shared" si="47"/>
        <v>S</v>
      </c>
      <c r="E364" s="122">
        <v>43674</v>
      </c>
      <c r="F364">
        <f t="shared" si="48"/>
        <v>1</v>
      </c>
      <c r="G364" t="str">
        <f t="shared" si="49"/>
        <v>S</v>
      </c>
      <c r="H364">
        <f t="shared" si="45"/>
        <v>7</v>
      </c>
      <c r="I364">
        <f t="shared" si="50"/>
        <v>28</v>
      </c>
      <c r="J364">
        <f t="shared" si="51"/>
        <v>7</v>
      </c>
      <c r="K364">
        <f t="shared" si="52"/>
        <v>28</v>
      </c>
      <c r="L364" s="122">
        <f>IF('Blank 1116 Hour Log'!$B$45=3,WORKDAY(E364-1,1),WORKDAY(B364-1,1))</f>
        <v>43311</v>
      </c>
      <c r="M364" s="144" t="str">
        <f t="shared" si="53"/>
        <v/>
      </c>
    </row>
    <row r="365" spans="1:13" x14ac:dyDescent="0.2">
      <c r="A365">
        <f>IF('Blank 1116 Hour Log'!$B$45=3,1*(CONCATENATE(TEXT(J365,0),TEXT(K365,"00"))),1*(CONCATENATE(TEXT(H365,0),TEXT(I365,"00"))))</f>
        <v>729</v>
      </c>
      <c r="B365" s="122">
        <v>43310</v>
      </c>
      <c r="C365">
        <f t="shared" si="46"/>
        <v>1</v>
      </c>
      <c r="D365" t="str">
        <f t="shared" si="47"/>
        <v>S</v>
      </c>
      <c r="E365" s="122">
        <v>43675</v>
      </c>
      <c r="F365">
        <f t="shared" si="48"/>
        <v>2</v>
      </c>
      <c r="G365" t="str">
        <f t="shared" si="49"/>
        <v>M</v>
      </c>
      <c r="H365">
        <f t="shared" si="45"/>
        <v>7</v>
      </c>
      <c r="I365">
        <f t="shared" si="50"/>
        <v>29</v>
      </c>
      <c r="J365">
        <f t="shared" si="51"/>
        <v>7</v>
      </c>
      <c r="K365">
        <f t="shared" si="52"/>
        <v>29</v>
      </c>
      <c r="L365" s="122">
        <f>IF('Blank 1116 Hour Log'!$B$45=3,WORKDAY(E365-1,1),WORKDAY(B365-1,1))</f>
        <v>43311</v>
      </c>
      <c r="M365" s="144" t="str">
        <f t="shared" si="53"/>
        <v/>
      </c>
    </row>
    <row r="366" spans="1:13" x14ac:dyDescent="0.2">
      <c r="A366">
        <f>IF('Blank 1116 Hour Log'!$B$45=3,1*(CONCATENATE(TEXT(J366,0),TEXT(K366,"00"))),1*(CONCATENATE(TEXT(H366,0),TEXT(I366,"00"))))</f>
        <v>730</v>
      </c>
      <c r="B366" s="122">
        <v>43311</v>
      </c>
      <c r="C366">
        <f t="shared" si="46"/>
        <v>2</v>
      </c>
      <c r="D366" t="str">
        <f t="shared" si="47"/>
        <v>M</v>
      </c>
      <c r="E366" s="122">
        <v>43676</v>
      </c>
      <c r="F366">
        <f t="shared" si="48"/>
        <v>3</v>
      </c>
      <c r="G366" t="str">
        <f t="shared" si="49"/>
        <v>T</v>
      </c>
      <c r="H366">
        <f t="shared" si="45"/>
        <v>7</v>
      </c>
      <c r="I366">
        <f t="shared" si="50"/>
        <v>30</v>
      </c>
      <c r="J366">
        <f t="shared" si="51"/>
        <v>7</v>
      </c>
      <c r="K366">
        <f t="shared" si="52"/>
        <v>30</v>
      </c>
      <c r="L366" s="122">
        <f>IF('Blank 1116 Hour Log'!$B$45=3,WORKDAY(E366-1,1),WORKDAY(B366-1,1))</f>
        <v>43311</v>
      </c>
      <c r="M366" s="144" t="str">
        <f t="shared" si="53"/>
        <v/>
      </c>
    </row>
    <row r="367" spans="1:13" x14ac:dyDescent="0.2">
      <c r="A367">
        <f>IF('Blank 1116 Hour Log'!$B$45=3,1*(CONCATENATE(TEXT(J367,0),TEXT(K367,"00"))),1*(CONCATENATE(TEXT(H367,0),TEXT(I367,"00"))))</f>
        <v>731</v>
      </c>
      <c r="B367" s="122">
        <v>43312</v>
      </c>
      <c r="C367">
        <f t="shared" si="46"/>
        <v>3</v>
      </c>
      <c r="D367" t="str">
        <f t="shared" si="47"/>
        <v>T</v>
      </c>
      <c r="E367" s="122">
        <v>43677</v>
      </c>
      <c r="F367">
        <f t="shared" si="48"/>
        <v>4</v>
      </c>
      <c r="G367" t="str">
        <f t="shared" si="49"/>
        <v>W</v>
      </c>
      <c r="H367">
        <f t="shared" si="45"/>
        <v>7</v>
      </c>
      <c r="I367">
        <f t="shared" si="50"/>
        <v>31</v>
      </c>
      <c r="J367">
        <f t="shared" si="51"/>
        <v>7</v>
      </c>
      <c r="K367">
        <f t="shared" si="52"/>
        <v>31</v>
      </c>
      <c r="L367" s="122">
        <f>IF('Blank 1116 Hour Log'!$B$45=3,WORKDAY(E367-1,1),WORKDAY(B367-1,1))</f>
        <v>43312</v>
      </c>
      <c r="M367" s="144" t="str">
        <f t="shared" si="53"/>
        <v/>
      </c>
    </row>
    <row r="368" spans="1:13" x14ac:dyDescent="0.2">
      <c r="A368">
        <f>IF('Blank 1116 Hour Log'!$B$45=3,1*(CONCATENATE(TEXT(J368,0),TEXT(K368,"00"))),1*(CONCATENATE(TEXT(H368,0),TEXT(I368,"00"))))</f>
        <v>801</v>
      </c>
      <c r="B368" s="122">
        <v>43313</v>
      </c>
      <c r="C368">
        <f t="shared" si="46"/>
        <v>4</v>
      </c>
      <c r="D368" t="str">
        <f t="shared" si="47"/>
        <v>W</v>
      </c>
      <c r="E368" s="122">
        <v>43678</v>
      </c>
      <c r="F368">
        <f t="shared" si="48"/>
        <v>5</v>
      </c>
      <c r="G368" t="str">
        <f t="shared" si="49"/>
        <v>R</v>
      </c>
      <c r="H368">
        <f t="shared" si="45"/>
        <v>8</v>
      </c>
      <c r="I368">
        <f t="shared" si="50"/>
        <v>1</v>
      </c>
      <c r="J368">
        <f t="shared" si="51"/>
        <v>8</v>
      </c>
      <c r="K368">
        <f t="shared" si="52"/>
        <v>1</v>
      </c>
      <c r="L368" s="122">
        <f>IF('Blank 1116 Hour Log'!$B$45=3,WORKDAY(E368-1,1),WORKDAY(B368-1,1))</f>
        <v>43313</v>
      </c>
      <c r="M368" s="144" t="str">
        <f t="shared" si="53"/>
        <v/>
      </c>
    </row>
    <row r="369" spans="1:13" x14ac:dyDescent="0.2">
      <c r="A369">
        <f>IF('Blank 1116 Hour Log'!$B$45=3,1*(CONCATENATE(TEXT(J369,0),TEXT(K369,"00"))),1*(CONCATENATE(TEXT(H369,0),TEXT(I369,"00"))))</f>
        <v>0</v>
      </c>
      <c r="I369">
        <f t="shared" si="50"/>
        <v>0</v>
      </c>
      <c r="J369">
        <f t="shared" si="51"/>
        <v>1</v>
      </c>
      <c r="K369">
        <f t="shared" si="52"/>
        <v>0</v>
      </c>
      <c r="L369" s="122" t="e">
        <f>IF('Blank 1116 Hour Log'!$B$45=3,WORKDAY(E369-1,1),WORKDAY(B369-1,1))</f>
        <v>#NUM!</v>
      </c>
      <c r="M369" s="144" t="e">
        <f t="shared" si="53"/>
        <v>#NUM!</v>
      </c>
    </row>
    <row r="370" spans="1:13" x14ac:dyDescent="0.2">
      <c r="A370">
        <f>IF('Blank 1116 Hour Log'!$B$45=3,1*(CONCATENATE(TEXT(J370,0),TEXT(K370,"00"))),1*(CONCATENATE(TEXT(H370,0),TEXT(I370,"00"))))</f>
        <v>0</v>
      </c>
      <c r="I370">
        <f t="shared" si="50"/>
        <v>0</v>
      </c>
      <c r="J370">
        <f t="shared" si="51"/>
        <v>1</v>
      </c>
      <c r="K370">
        <f t="shared" si="52"/>
        <v>0</v>
      </c>
      <c r="L370" s="122" t="e">
        <f>IF('Blank 1116 Hour Log'!$B$45=3,WORKDAY(E370-1,1),WORKDAY(B370-1,1))</f>
        <v>#NUM!</v>
      </c>
      <c r="M370" s="144" t="e">
        <f t="shared" si="53"/>
        <v>#NUM!</v>
      </c>
    </row>
    <row r="371" spans="1:13" x14ac:dyDescent="0.2">
      <c r="A371">
        <f>IF('Blank 1116 Hour Log'!$B$45=3,1*(CONCATENATE(TEXT(J371,0),TEXT(K371,"00"))),1*(CONCATENATE(TEXT(H371,0),TEXT(I371,"00"))))</f>
        <v>0</v>
      </c>
      <c r="I371">
        <f t="shared" si="50"/>
        <v>0</v>
      </c>
      <c r="J371">
        <f t="shared" si="51"/>
        <v>1</v>
      </c>
      <c r="K371">
        <f t="shared" si="52"/>
        <v>0</v>
      </c>
      <c r="L371" s="122" t="e">
        <f>IF('Blank 1116 Hour Log'!$B$45=3,WORKDAY(E371-1,1),WORKDAY(B371-1,1))</f>
        <v>#NUM!</v>
      </c>
      <c r="M371" s="144" t="e">
        <f t="shared" si="53"/>
        <v>#NUM!</v>
      </c>
    </row>
    <row r="372" spans="1:13" x14ac:dyDescent="0.2">
      <c r="A372">
        <f>IF('Blank 1116 Hour Log'!$B$45=3,1*(CONCATENATE(TEXT(J372,0),TEXT(K372,"00"))),1*(CONCATENATE(TEXT(H372,0),TEXT(I372,"00"))))</f>
        <v>0</v>
      </c>
      <c r="I372">
        <f t="shared" si="50"/>
        <v>0</v>
      </c>
      <c r="J372">
        <f t="shared" si="51"/>
        <v>1</v>
      </c>
      <c r="K372">
        <f t="shared" si="52"/>
        <v>0</v>
      </c>
      <c r="L372" s="122" t="e">
        <f>IF('Blank 1116 Hour Log'!$B$45=3,WORKDAY(E372-1,1),WORKDAY(B372-1,1))</f>
        <v>#NUM!</v>
      </c>
      <c r="M372" s="144" t="e">
        <f t="shared" si="53"/>
        <v>#NUM!</v>
      </c>
    </row>
    <row r="373" spans="1:13" x14ac:dyDescent="0.2">
      <c r="A373">
        <f>IF('Blank 1116 Hour Log'!$B$45=3,1*(CONCATENATE(TEXT(J373,0),TEXT(K373,"00"))),1*(CONCATENATE(TEXT(H373,0),TEXT(I373,"00"))))</f>
        <v>0</v>
      </c>
      <c r="I373">
        <f t="shared" si="50"/>
        <v>0</v>
      </c>
      <c r="J373">
        <f t="shared" si="51"/>
        <v>1</v>
      </c>
      <c r="K373">
        <f t="shared" si="52"/>
        <v>0</v>
      </c>
      <c r="L373" s="122" t="e">
        <f>IF('Blank 1116 Hour Log'!$B$45=3,WORKDAY(E373-1,1),WORKDAY(B373-1,1))</f>
        <v>#NUM!</v>
      </c>
      <c r="M373" s="144" t="e">
        <f t="shared" si="53"/>
        <v>#NUM!</v>
      </c>
    </row>
    <row r="374" spans="1:13" x14ac:dyDescent="0.2">
      <c r="A374">
        <f>IF('Blank 1116 Hour Log'!$B$45=3,1*(CONCATENATE(TEXT(J374,0),TEXT(K374,"00"))),1*(CONCATENATE(TEXT(H374,0),TEXT(I374,"00"))))</f>
        <v>0</v>
      </c>
      <c r="I374">
        <f t="shared" si="50"/>
        <v>0</v>
      </c>
      <c r="J374">
        <f t="shared" si="51"/>
        <v>1</v>
      </c>
      <c r="K374">
        <f t="shared" si="52"/>
        <v>0</v>
      </c>
      <c r="L374" s="122" t="e">
        <f>IF('Blank 1116 Hour Log'!$B$45=3,WORKDAY(E374-1,1),WORKDAY(B374-1,1))</f>
        <v>#NUM!</v>
      </c>
      <c r="M374" s="144" t="e">
        <f t="shared" si="53"/>
        <v>#NUM!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Blank 1116 Hour Log</vt:lpstr>
      <vt:lpstr>Calendar</vt:lpstr>
      <vt:lpstr>'Blank 1116 Hour Log'!Print_Area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Schuler</dc:creator>
  <cp:lastModifiedBy>Kevin Mercer</cp:lastModifiedBy>
  <cp:lastPrinted>2017-02-13T16:07:03Z</cp:lastPrinted>
  <dcterms:created xsi:type="dcterms:W3CDTF">2000-09-12T21:36:29Z</dcterms:created>
  <dcterms:modified xsi:type="dcterms:W3CDTF">2017-02-22T15:17:46Z</dcterms:modified>
</cp:coreProperties>
</file>