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Fiscal Auditing Web\FY 17 Audit Guides\Forms and Calculators\"/>
    </mc:Choice>
  </mc:AlternateContent>
  <bookViews>
    <workbookView xWindow="0" yWindow="0" windowWidth="21600" windowHeight="10320"/>
  </bookViews>
  <sheets>
    <sheet name="Welcome!" sheetId="8" r:id="rId1"/>
    <sheet name="Example Building Schedule" sheetId="1" r:id="rId2"/>
    <sheet name="Bell Schedule" sheetId="6" r:id="rId3"/>
    <sheet name="CTE Contact Minutes (HS only)" sheetId="5" r:id="rId4"/>
    <sheet name="Sheet1" sheetId="7" state="hidden" r:id="rId5"/>
    <sheet name="Sheet2" sheetId="9" state="hidden" r:id="rId6"/>
  </sheets>
  <externalReferences>
    <externalReference r:id="rId7"/>
  </externalReferences>
  <definedNames>
    <definedName name="EXCEPTION" localSheetId="2">#REF!</definedName>
    <definedName name="EXCEPTION">#REF!</definedName>
    <definedName name="ExceptionsDR">#N/A</definedName>
    <definedName name="FTE_MILES">'[1]KEEP OUT'!$K$4:$W$288</definedName>
    <definedName name="KidsRows">#N/A</definedName>
    <definedName name="Records">#N/A</definedName>
    <definedName name="Records_from_Kids">#N/A</definedName>
    <definedName name="xxxx" localSheetId="2">#REF!</definedName>
    <definedName name="xxxx">#REF!</definedName>
    <definedName name="xxxxxxx" localSheetId="2">#REF!</definedName>
    <definedName name="xxxxxxx">#REF!</definedName>
  </definedNames>
  <calcPr calcId="162913" concurrentCalc="0"/>
</workbook>
</file>

<file path=xl/calcChain.xml><?xml version="1.0" encoding="utf-8"?>
<calcChain xmlns="http://schemas.openxmlformats.org/spreadsheetml/2006/main">
  <c r="F22" i="5" l="1"/>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21" i="5"/>
  <c r="AE8" i="6"/>
  <c r="AF8" i="6"/>
  <c r="AH8" i="6"/>
  <c r="AG8" i="6"/>
  <c r="AE9" i="6"/>
  <c r="AF9" i="6"/>
  <c r="AH9" i="6"/>
  <c r="AG9" i="6"/>
  <c r="AE10" i="6"/>
  <c r="AF10" i="6"/>
  <c r="AH10" i="6"/>
  <c r="AG10" i="6"/>
  <c r="AE11" i="6"/>
  <c r="AF11" i="6"/>
  <c r="AH11" i="6"/>
  <c r="AG11" i="6"/>
  <c r="AE12" i="6"/>
  <c r="AF12" i="6"/>
  <c r="AH12" i="6"/>
  <c r="AG12" i="6"/>
  <c r="AE13" i="6"/>
  <c r="AF13" i="6"/>
  <c r="AH13" i="6"/>
  <c r="AG13" i="6"/>
  <c r="AE14" i="6"/>
  <c r="AF14" i="6"/>
  <c r="AH14" i="6"/>
  <c r="AG14" i="6"/>
  <c r="AE15" i="6"/>
  <c r="AF15" i="6"/>
  <c r="AH15" i="6"/>
  <c r="AG15" i="6"/>
  <c r="AE16" i="6"/>
  <c r="AF16" i="6"/>
  <c r="AH16" i="6"/>
  <c r="AG16" i="6"/>
  <c r="AE17" i="6"/>
  <c r="AF17" i="6"/>
  <c r="AH17" i="6"/>
  <c r="AG17" i="6"/>
  <c r="AE18" i="6"/>
  <c r="AF18" i="6"/>
  <c r="AH18" i="6"/>
  <c r="AG18" i="6"/>
  <c r="AE19" i="6"/>
  <c r="AF19" i="6"/>
  <c r="AH19" i="6"/>
  <c r="AG19" i="6"/>
  <c r="AE20" i="6"/>
  <c r="AF20" i="6"/>
  <c r="AH20" i="6"/>
  <c r="AG20" i="6"/>
  <c r="AE21" i="6"/>
  <c r="AF21" i="6"/>
  <c r="AH21" i="6"/>
  <c r="AG21" i="6"/>
  <c r="AE22" i="6"/>
  <c r="AF22" i="6"/>
  <c r="AH22" i="6"/>
  <c r="AG22" i="6"/>
  <c r="AE23" i="6"/>
  <c r="AF23" i="6"/>
  <c r="AH23" i="6"/>
  <c r="AG23" i="6"/>
  <c r="AE24" i="6"/>
  <c r="AF24" i="6"/>
  <c r="AH24" i="6"/>
  <c r="AG24" i="6"/>
  <c r="AE25" i="6"/>
  <c r="AF25" i="6"/>
  <c r="AH25" i="6"/>
  <c r="AG25" i="6"/>
  <c r="AE26" i="6"/>
  <c r="AF26" i="6"/>
  <c r="AH26" i="6"/>
  <c r="AG26" i="6"/>
  <c r="AE27" i="6"/>
  <c r="AF27" i="6"/>
  <c r="AH27" i="6"/>
  <c r="AG27" i="6"/>
  <c r="AE28" i="6"/>
  <c r="AF28" i="6"/>
  <c r="AH28" i="6"/>
  <c r="AG28" i="6"/>
  <c r="AE29" i="6"/>
  <c r="AF29" i="6"/>
  <c r="AH29" i="6"/>
  <c r="AG29" i="6"/>
  <c r="AE30" i="6"/>
  <c r="AF30" i="6"/>
  <c r="AH30" i="6"/>
  <c r="AG30" i="6"/>
  <c r="F10" i="5"/>
  <c r="F11" i="5"/>
  <c r="F12" i="5"/>
  <c r="F13" i="5"/>
  <c r="F5" i="5"/>
  <c r="G5" i="5"/>
  <c r="F6" i="5"/>
  <c r="G6" i="5"/>
  <c r="F7" i="5"/>
  <c r="G7" i="5"/>
  <c r="F8" i="5"/>
  <c r="G8" i="5"/>
  <c r="F9" i="5"/>
  <c r="G9" i="5"/>
  <c r="G10" i="5"/>
  <c r="G11" i="5"/>
  <c r="G12" i="5"/>
  <c r="G13" i="5"/>
  <c r="F14" i="5"/>
  <c r="G14" i="5"/>
  <c r="F15" i="5"/>
  <c r="G15" i="5"/>
  <c r="F16" i="5"/>
  <c r="G1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Y79" i="6"/>
  <c r="X79" i="6"/>
  <c r="W79" i="6"/>
  <c r="Y78" i="6"/>
  <c r="X78" i="6"/>
  <c r="W78" i="6"/>
  <c r="Y77" i="6"/>
  <c r="X77" i="6"/>
  <c r="W77" i="6"/>
  <c r="Y76" i="6"/>
  <c r="X76" i="6"/>
  <c r="W76" i="6"/>
  <c r="Y75" i="6"/>
  <c r="X75" i="6"/>
  <c r="W75" i="6"/>
  <c r="Y74" i="6"/>
  <c r="X74" i="6"/>
  <c r="W74" i="6"/>
  <c r="Y73" i="6"/>
  <c r="X73" i="6"/>
  <c r="W73" i="6"/>
  <c r="Y72" i="6"/>
  <c r="X72" i="6"/>
  <c r="W72" i="6"/>
  <c r="Y71" i="6"/>
  <c r="X71" i="6"/>
  <c r="W71" i="6"/>
  <c r="Y70" i="6"/>
  <c r="X70" i="6"/>
  <c r="W70" i="6"/>
  <c r="Y69" i="6"/>
  <c r="X69" i="6"/>
  <c r="W69" i="6"/>
  <c r="Y68" i="6"/>
  <c r="X68" i="6"/>
  <c r="W68" i="6"/>
  <c r="Y67" i="6"/>
  <c r="X67" i="6"/>
  <c r="W67" i="6"/>
  <c r="Y66" i="6"/>
  <c r="X66" i="6"/>
  <c r="W66" i="6"/>
  <c r="Y65" i="6"/>
  <c r="X65" i="6"/>
  <c r="W65" i="6"/>
  <c r="Y64" i="6"/>
  <c r="X64" i="6"/>
  <c r="W64" i="6"/>
  <c r="Y63" i="6"/>
  <c r="X63" i="6"/>
  <c r="W63" i="6"/>
  <c r="Y62" i="6"/>
  <c r="X62" i="6"/>
  <c r="W62" i="6"/>
  <c r="Y61" i="6"/>
  <c r="X61" i="6"/>
  <c r="W61" i="6"/>
  <c r="Y60" i="6"/>
  <c r="X60" i="6"/>
  <c r="W60" i="6"/>
  <c r="Y59" i="6"/>
  <c r="X59" i="6"/>
  <c r="W59" i="6"/>
  <c r="Y58" i="6"/>
  <c r="X58" i="6"/>
  <c r="W58" i="6"/>
  <c r="Y57" i="6"/>
  <c r="X57" i="6"/>
  <c r="W57" i="6"/>
  <c r="T79" i="6"/>
  <c r="S79" i="6"/>
  <c r="R79" i="6"/>
  <c r="T78" i="6"/>
  <c r="S78" i="6"/>
  <c r="R78" i="6"/>
  <c r="T77" i="6"/>
  <c r="S77" i="6"/>
  <c r="R77" i="6"/>
  <c r="T76" i="6"/>
  <c r="S76" i="6"/>
  <c r="R76" i="6"/>
  <c r="T75" i="6"/>
  <c r="S75" i="6"/>
  <c r="R75" i="6"/>
  <c r="T74" i="6"/>
  <c r="S74" i="6"/>
  <c r="R74" i="6"/>
  <c r="T73" i="6"/>
  <c r="S73" i="6"/>
  <c r="R73" i="6"/>
  <c r="T72" i="6"/>
  <c r="S72" i="6"/>
  <c r="R72" i="6"/>
  <c r="T71" i="6"/>
  <c r="S71" i="6"/>
  <c r="R71" i="6"/>
  <c r="T70" i="6"/>
  <c r="S70" i="6"/>
  <c r="R70" i="6"/>
  <c r="T69" i="6"/>
  <c r="S69" i="6"/>
  <c r="R69" i="6"/>
  <c r="T68" i="6"/>
  <c r="S68" i="6"/>
  <c r="R68" i="6"/>
  <c r="T67" i="6"/>
  <c r="S67" i="6"/>
  <c r="R67" i="6"/>
  <c r="T66" i="6"/>
  <c r="S66" i="6"/>
  <c r="R66" i="6"/>
  <c r="T65" i="6"/>
  <c r="S65" i="6"/>
  <c r="R65" i="6"/>
  <c r="T64" i="6"/>
  <c r="S64" i="6"/>
  <c r="R64" i="6"/>
  <c r="T63" i="6"/>
  <c r="S63" i="6"/>
  <c r="R63" i="6"/>
  <c r="T62" i="6"/>
  <c r="S62" i="6"/>
  <c r="R62" i="6"/>
  <c r="T61" i="6"/>
  <c r="S61" i="6"/>
  <c r="R61" i="6"/>
  <c r="T60" i="6"/>
  <c r="S60" i="6"/>
  <c r="R60" i="6"/>
  <c r="T59" i="6"/>
  <c r="S59" i="6"/>
  <c r="R59" i="6"/>
  <c r="T58" i="6"/>
  <c r="S58" i="6"/>
  <c r="R58" i="6"/>
  <c r="T57" i="6"/>
  <c r="S57" i="6"/>
  <c r="R57" i="6"/>
  <c r="O79" i="6"/>
  <c r="N79" i="6"/>
  <c r="M79" i="6"/>
  <c r="O78" i="6"/>
  <c r="N78" i="6"/>
  <c r="M78" i="6"/>
  <c r="O77" i="6"/>
  <c r="N77" i="6"/>
  <c r="M77" i="6"/>
  <c r="O76" i="6"/>
  <c r="N76" i="6"/>
  <c r="M76" i="6"/>
  <c r="O75" i="6"/>
  <c r="N75" i="6"/>
  <c r="M75" i="6"/>
  <c r="O74" i="6"/>
  <c r="N74" i="6"/>
  <c r="M74" i="6"/>
  <c r="O73" i="6"/>
  <c r="N73" i="6"/>
  <c r="M73" i="6"/>
  <c r="O72" i="6"/>
  <c r="N72" i="6"/>
  <c r="M72" i="6"/>
  <c r="O71" i="6"/>
  <c r="N71" i="6"/>
  <c r="M71" i="6"/>
  <c r="O70" i="6"/>
  <c r="N70" i="6"/>
  <c r="M70" i="6"/>
  <c r="O69" i="6"/>
  <c r="N69" i="6"/>
  <c r="M69" i="6"/>
  <c r="O68" i="6"/>
  <c r="N68" i="6"/>
  <c r="M68" i="6"/>
  <c r="O67" i="6"/>
  <c r="N67" i="6"/>
  <c r="M67" i="6"/>
  <c r="O66" i="6"/>
  <c r="N66" i="6"/>
  <c r="M66" i="6"/>
  <c r="O65" i="6"/>
  <c r="N65" i="6"/>
  <c r="M65" i="6"/>
  <c r="O64" i="6"/>
  <c r="N64" i="6"/>
  <c r="M64" i="6"/>
  <c r="O63" i="6"/>
  <c r="N63" i="6"/>
  <c r="M63" i="6"/>
  <c r="O62" i="6"/>
  <c r="N62" i="6"/>
  <c r="M62" i="6"/>
  <c r="O61" i="6"/>
  <c r="N61" i="6"/>
  <c r="M61" i="6"/>
  <c r="O60" i="6"/>
  <c r="N60" i="6"/>
  <c r="M60" i="6"/>
  <c r="O59" i="6"/>
  <c r="N59" i="6"/>
  <c r="M59" i="6"/>
  <c r="O58" i="6"/>
  <c r="N58" i="6"/>
  <c r="M58" i="6"/>
  <c r="O57" i="6"/>
  <c r="N57" i="6"/>
  <c r="M57" i="6"/>
  <c r="J79" i="6"/>
  <c r="I79" i="6"/>
  <c r="H79" i="6"/>
  <c r="J78" i="6"/>
  <c r="I78" i="6"/>
  <c r="H78" i="6"/>
  <c r="J77" i="6"/>
  <c r="I77" i="6"/>
  <c r="H77" i="6"/>
  <c r="J76" i="6"/>
  <c r="I76" i="6"/>
  <c r="H76" i="6"/>
  <c r="J75" i="6"/>
  <c r="I75" i="6"/>
  <c r="H75" i="6"/>
  <c r="J74" i="6"/>
  <c r="I74" i="6"/>
  <c r="H74" i="6"/>
  <c r="J73" i="6"/>
  <c r="I73" i="6"/>
  <c r="H73" i="6"/>
  <c r="J72" i="6"/>
  <c r="I72" i="6"/>
  <c r="H72" i="6"/>
  <c r="J71" i="6"/>
  <c r="I71" i="6"/>
  <c r="H71" i="6"/>
  <c r="J70" i="6"/>
  <c r="I70" i="6"/>
  <c r="H70" i="6"/>
  <c r="J69" i="6"/>
  <c r="I69" i="6"/>
  <c r="H69" i="6"/>
  <c r="J68" i="6"/>
  <c r="I68" i="6"/>
  <c r="H68" i="6"/>
  <c r="J67" i="6"/>
  <c r="I67" i="6"/>
  <c r="H67" i="6"/>
  <c r="J66" i="6"/>
  <c r="I66" i="6"/>
  <c r="H66" i="6"/>
  <c r="J65" i="6"/>
  <c r="I65" i="6"/>
  <c r="H65" i="6"/>
  <c r="J64" i="6"/>
  <c r="I64" i="6"/>
  <c r="H64" i="6"/>
  <c r="J63" i="6"/>
  <c r="I63" i="6"/>
  <c r="H63" i="6"/>
  <c r="J62" i="6"/>
  <c r="I62" i="6"/>
  <c r="H62" i="6"/>
  <c r="J61" i="6"/>
  <c r="I61" i="6"/>
  <c r="H61" i="6"/>
  <c r="J60" i="6"/>
  <c r="I60" i="6"/>
  <c r="H60" i="6"/>
  <c r="J59" i="6"/>
  <c r="I59" i="6"/>
  <c r="H59" i="6"/>
  <c r="J58" i="6"/>
  <c r="I58" i="6"/>
  <c r="H58" i="6"/>
  <c r="J57" i="6"/>
  <c r="I57" i="6"/>
  <c r="H57" i="6"/>
  <c r="E79" i="6"/>
  <c r="D79" i="6"/>
  <c r="C79" i="6"/>
  <c r="E78" i="6"/>
  <c r="D78" i="6"/>
  <c r="C78" i="6"/>
  <c r="E77" i="6"/>
  <c r="D77" i="6"/>
  <c r="C77" i="6"/>
  <c r="E76" i="6"/>
  <c r="D76" i="6"/>
  <c r="C76" i="6"/>
  <c r="E75" i="6"/>
  <c r="D75" i="6"/>
  <c r="C75" i="6"/>
  <c r="E74" i="6"/>
  <c r="D74" i="6"/>
  <c r="C74" i="6"/>
  <c r="E73" i="6"/>
  <c r="D73" i="6"/>
  <c r="C73" i="6"/>
  <c r="E72" i="6"/>
  <c r="D72" i="6"/>
  <c r="C72" i="6"/>
  <c r="E71" i="6"/>
  <c r="D71" i="6"/>
  <c r="C71" i="6"/>
  <c r="E70" i="6"/>
  <c r="D70" i="6"/>
  <c r="C70" i="6"/>
  <c r="E69" i="6"/>
  <c r="D69" i="6"/>
  <c r="C69" i="6"/>
  <c r="E68" i="6"/>
  <c r="D68" i="6"/>
  <c r="C68" i="6"/>
  <c r="E67" i="6"/>
  <c r="D67" i="6"/>
  <c r="C67" i="6"/>
  <c r="E66" i="6"/>
  <c r="D66" i="6"/>
  <c r="C66" i="6"/>
  <c r="E65" i="6"/>
  <c r="D65" i="6"/>
  <c r="C65" i="6"/>
  <c r="E64" i="6"/>
  <c r="D64" i="6"/>
  <c r="C64" i="6"/>
  <c r="E63" i="6"/>
  <c r="D63" i="6"/>
  <c r="C63" i="6"/>
  <c r="E62" i="6"/>
  <c r="D62" i="6"/>
  <c r="C62" i="6"/>
  <c r="E61" i="6"/>
  <c r="D61" i="6"/>
  <c r="C61" i="6"/>
  <c r="E60" i="6"/>
  <c r="D60" i="6"/>
  <c r="C60" i="6"/>
  <c r="E59" i="6"/>
  <c r="D59" i="6"/>
  <c r="C59" i="6"/>
  <c r="E58" i="6"/>
  <c r="D58" i="6"/>
  <c r="C58" i="6"/>
  <c r="E57" i="6"/>
  <c r="D57" i="6"/>
  <c r="C57" i="6"/>
  <c r="F10" i="6"/>
  <c r="G10" i="6"/>
  <c r="K10" i="6"/>
  <c r="L10" i="6"/>
  <c r="P10" i="6"/>
  <c r="Q10" i="6"/>
  <c r="U10" i="6"/>
  <c r="V10" i="6"/>
  <c r="F59" i="6"/>
  <c r="G59" i="6"/>
  <c r="K59" i="6"/>
  <c r="L59" i="6"/>
  <c r="P59" i="6"/>
  <c r="Q59" i="6"/>
  <c r="AE59" i="6"/>
  <c r="F12" i="6"/>
  <c r="G12" i="6"/>
  <c r="K12" i="6"/>
  <c r="L12" i="6"/>
  <c r="P12" i="6"/>
  <c r="Q12" i="6"/>
  <c r="F61" i="6"/>
  <c r="G61" i="6"/>
  <c r="K61" i="6"/>
  <c r="L61" i="6"/>
  <c r="P61" i="6"/>
  <c r="Q61" i="6"/>
  <c r="U61" i="6"/>
  <c r="V61" i="6"/>
  <c r="AE61" i="6"/>
  <c r="F14" i="6"/>
  <c r="G14" i="6"/>
  <c r="K14" i="6"/>
  <c r="L14" i="6"/>
  <c r="P14" i="6"/>
  <c r="Q14" i="6"/>
  <c r="U14" i="6"/>
  <c r="V14" i="6"/>
  <c r="F63" i="6"/>
  <c r="G63" i="6"/>
  <c r="K63" i="6"/>
  <c r="L63" i="6"/>
  <c r="P63" i="6"/>
  <c r="Q63" i="6"/>
  <c r="AE63" i="6"/>
  <c r="F16" i="6"/>
  <c r="G16" i="6"/>
  <c r="K16" i="6"/>
  <c r="L16" i="6"/>
  <c r="P16" i="6"/>
  <c r="Q16" i="6"/>
  <c r="F65" i="6"/>
  <c r="G65" i="6"/>
  <c r="K65" i="6"/>
  <c r="L65" i="6"/>
  <c r="P65" i="6"/>
  <c r="Q65" i="6"/>
  <c r="U65" i="6"/>
  <c r="V65" i="6"/>
  <c r="AE65" i="6"/>
  <c r="F20" i="6"/>
  <c r="G20" i="6"/>
  <c r="K20" i="6"/>
  <c r="L20" i="6"/>
  <c r="P20" i="6"/>
  <c r="Q20" i="6"/>
  <c r="U20" i="6"/>
  <c r="V20" i="6"/>
  <c r="F69" i="6"/>
  <c r="G69" i="6"/>
  <c r="K69" i="6"/>
  <c r="L69" i="6"/>
  <c r="P69" i="6"/>
  <c r="Q69" i="6"/>
  <c r="AE69" i="6"/>
  <c r="F22" i="6"/>
  <c r="G22" i="6"/>
  <c r="K22" i="6"/>
  <c r="L22" i="6"/>
  <c r="P22" i="6"/>
  <c r="Q22" i="6"/>
  <c r="F71" i="6"/>
  <c r="G71" i="6"/>
  <c r="K71" i="6"/>
  <c r="L71" i="6"/>
  <c r="P71" i="6"/>
  <c r="Q71" i="6"/>
  <c r="U71" i="6"/>
  <c r="V71" i="6"/>
  <c r="AE71" i="6"/>
  <c r="F24" i="6"/>
  <c r="G24" i="6"/>
  <c r="K24" i="6"/>
  <c r="L24" i="6"/>
  <c r="P24" i="6"/>
  <c r="Q24" i="6"/>
  <c r="U24" i="6"/>
  <c r="V24" i="6"/>
  <c r="F73" i="6"/>
  <c r="G73" i="6"/>
  <c r="K73" i="6"/>
  <c r="L73" i="6"/>
  <c r="P73" i="6"/>
  <c r="Q73" i="6"/>
  <c r="AE73" i="6"/>
  <c r="F26" i="6"/>
  <c r="G26" i="6"/>
  <c r="K26" i="6"/>
  <c r="L26" i="6"/>
  <c r="P26" i="6"/>
  <c r="Q26" i="6"/>
  <c r="F75" i="6"/>
  <c r="G75" i="6"/>
  <c r="K75" i="6"/>
  <c r="L75" i="6"/>
  <c r="P75" i="6"/>
  <c r="Q75" i="6"/>
  <c r="U75" i="6"/>
  <c r="V75" i="6"/>
  <c r="AE75" i="6"/>
  <c r="F28" i="6"/>
  <c r="G28" i="6"/>
  <c r="K28" i="6"/>
  <c r="L28" i="6"/>
  <c r="P28" i="6"/>
  <c r="Q28" i="6"/>
  <c r="U28" i="6"/>
  <c r="V28" i="6"/>
  <c r="F77" i="6"/>
  <c r="G77" i="6"/>
  <c r="K77" i="6"/>
  <c r="L77" i="6"/>
  <c r="P77" i="6"/>
  <c r="Q77" i="6"/>
  <c r="AE77" i="6"/>
  <c r="F30" i="6"/>
  <c r="G30" i="6"/>
  <c r="K30" i="6"/>
  <c r="L30" i="6"/>
  <c r="P30" i="6"/>
  <c r="Q30" i="6"/>
  <c r="F79" i="6"/>
  <c r="G79" i="6"/>
  <c r="K79" i="6"/>
  <c r="L79" i="6"/>
  <c r="P79" i="6"/>
  <c r="Q79" i="6"/>
  <c r="U79" i="6"/>
  <c r="V79" i="6"/>
  <c r="AE79" i="6"/>
  <c r="B15" i="5"/>
  <c r="F8" i="6"/>
  <c r="G8" i="6"/>
  <c r="K8" i="6"/>
  <c r="L8" i="6"/>
  <c r="P8" i="6"/>
  <c r="Q8" i="6"/>
  <c r="U8" i="6"/>
  <c r="V8" i="6"/>
  <c r="Z8" i="6"/>
  <c r="AA8" i="6"/>
  <c r="F57" i="6"/>
  <c r="G57" i="6"/>
  <c r="K57" i="6"/>
  <c r="L57" i="6"/>
  <c r="P57" i="6"/>
  <c r="Q57" i="6"/>
  <c r="U57" i="6"/>
  <c r="V57" i="6"/>
  <c r="Z57" i="6"/>
  <c r="AA57" i="6"/>
  <c r="AC8" i="6"/>
  <c r="AJ8" i="6"/>
  <c r="AJ9" i="6"/>
  <c r="AJ10" i="6"/>
  <c r="AJ11" i="6"/>
  <c r="AJ12" i="6"/>
  <c r="AJ13" i="6"/>
  <c r="AJ14" i="6"/>
  <c r="AJ15" i="6"/>
  <c r="AJ16" i="6"/>
  <c r="AJ17" i="6"/>
  <c r="AJ18" i="6"/>
  <c r="AJ19" i="6"/>
  <c r="AJ20" i="6"/>
  <c r="AJ21" i="6"/>
  <c r="AJ22" i="6"/>
  <c r="AJ23" i="6"/>
  <c r="AJ24" i="6"/>
  <c r="AJ25" i="6"/>
  <c r="AJ26" i="6"/>
  <c r="AJ27" i="6"/>
  <c r="AJ28" i="6"/>
  <c r="AJ29" i="6"/>
  <c r="AJ30" i="6"/>
  <c r="AJ33" i="6"/>
  <c r="B14" i="5"/>
  <c r="B16" i="5"/>
  <c r="G17" i="5"/>
  <c r="AD9" i="6"/>
  <c r="AI9" i="6"/>
  <c r="Z10" i="6"/>
  <c r="AA10" i="6"/>
  <c r="U59" i="6"/>
  <c r="V59" i="6"/>
  <c r="Z59" i="6"/>
  <c r="AA59" i="6"/>
  <c r="AC10" i="6"/>
  <c r="AD10" i="6"/>
  <c r="AI10" i="6"/>
  <c r="AD11" i="6"/>
  <c r="AI11" i="6"/>
  <c r="U12" i="6"/>
  <c r="V12" i="6"/>
  <c r="Z12" i="6"/>
  <c r="AA12" i="6"/>
  <c r="Z61" i="6"/>
  <c r="AA61" i="6"/>
  <c r="AC12" i="6"/>
  <c r="AD12" i="6"/>
  <c r="AI12" i="6"/>
  <c r="AD13" i="6"/>
  <c r="AI13" i="6"/>
  <c r="Z14" i="6"/>
  <c r="AA14" i="6"/>
  <c r="U63" i="6"/>
  <c r="V63" i="6"/>
  <c r="Z63" i="6"/>
  <c r="AA63" i="6"/>
  <c r="AC14" i="6"/>
  <c r="AD14" i="6"/>
  <c r="AI14" i="6"/>
  <c r="AD15" i="6"/>
  <c r="AI15" i="6"/>
  <c r="U16" i="6"/>
  <c r="V16" i="6"/>
  <c r="Z16" i="6"/>
  <c r="AA16" i="6"/>
  <c r="Z65" i="6"/>
  <c r="AA65" i="6"/>
  <c r="AC16" i="6"/>
  <c r="AD16" i="6"/>
  <c r="AI16" i="6"/>
  <c r="AD17" i="6"/>
  <c r="AI17" i="6"/>
  <c r="AD18" i="6"/>
  <c r="AI18" i="6"/>
  <c r="AD19" i="6"/>
  <c r="AI19" i="6"/>
  <c r="Z20" i="6"/>
  <c r="AA20" i="6"/>
  <c r="U69" i="6"/>
  <c r="V69" i="6"/>
  <c r="Z69" i="6"/>
  <c r="AA69" i="6"/>
  <c r="AC20" i="6"/>
  <c r="AD20" i="6"/>
  <c r="AI20" i="6"/>
  <c r="AD21" i="6"/>
  <c r="AI21" i="6"/>
  <c r="U22" i="6"/>
  <c r="V22" i="6"/>
  <c r="Z22" i="6"/>
  <c r="AA22" i="6"/>
  <c r="Z71" i="6"/>
  <c r="AA71" i="6"/>
  <c r="AC22" i="6"/>
  <c r="AD22" i="6"/>
  <c r="AI22" i="6"/>
  <c r="AD23" i="6"/>
  <c r="AI23" i="6"/>
  <c r="Z24" i="6"/>
  <c r="AA24" i="6"/>
  <c r="U73" i="6"/>
  <c r="V73" i="6"/>
  <c r="Z73" i="6"/>
  <c r="AA73" i="6"/>
  <c r="AC24" i="6"/>
  <c r="AD24" i="6"/>
  <c r="AI24" i="6"/>
  <c r="AD25" i="6"/>
  <c r="AI25" i="6"/>
  <c r="U26" i="6"/>
  <c r="V26" i="6"/>
  <c r="Z26" i="6"/>
  <c r="AA26" i="6"/>
  <c r="Z75" i="6"/>
  <c r="AA75" i="6"/>
  <c r="AC26" i="6"/>
  <c r="AD26" i="6"/>
  <c r="AI26" i="6"/>
  <c r="AD27" i="6"/>
  <c r="AI27" i="6"/>
  <c r="Z28" i="6"/>
  <c r="AA28" i="6"/>
  <c r="U77" i="6"/>
  <c r="V77" i="6"/>
  <c r="Z77" i="6"/>
  <c r="AA77" i="6"/>
  <c r="AC28" i="6"/>
  <c r="AD28" i="6"/>
  <c r="AI28" i="6"/>
  <c r="AD29" i="6"/>
  <c r="AI29" i="6"/>
  <c r="U30" i="6"/>
  <c r="V30" i="6"/>
  <c r="Z30" i="6"/>
  <c r="AA30" i="6"/>
  <c r="Z79" i="6"/>
  <c r="AA79" i="6"/>
  <c r="AC30" i="6"/>
  <c r="AD30" i="6"/>
  <c r="AI30" i="6"/>
  <c r="AD8" i="6"/>
  <c r="AI8" i="6"/>
  <c r="F18" i="6"/>
  <c r="G18" i="6"/>
  <c r="K18" i="6"/>
  <c r="L18" i="6"/>
  <c r="P18" i="6"/>
  <c r="Q18" i="6"/>
  <c r="K67" i="6"/>
  <c r="L67" i="6"/>
  <c r="U67" i="6"/>
  <c r="V67" i="6"/>
  <c r="F67" i="6"/>
  <c r="G67" i="6"/>
  <c r="P67" i="6"/>
  <c r="Q67" i="6"/>
  <c r="AE67" i="6"/>
  <c r="U18" i="6"/>
  <c r="V18" i="6"/>
  <c r="Z58" i="6"/>
  <c r="Z60" i="6"/>
  <c r="Z62" i="6"/>
  <c r="Z64" i="6"/>
  <c r="Z66" i="6"/>
  <c r="Z67" i="6"/>
  <c r="Z68" i="6"/>
  <c r="Z70" i="6"/>
  <c r="Z72" i="6"/>
  <c r="Z74" i="6"/>
  <c r="Z76" i="6"/>
  <c r="Z78" i="6"/>
  <c r="U58" i="6"/>
  <c r="U60" i="6"/>
  <c r="U62" i="6"/>
  <c r="U64" i="6"/>
  <c r="U66" i="6"/>
  <c r="U68" i="6"/>
  <c r="U70" i="6"/>
  <c r="U72" i="6"/>
  <c r="U74" i="6"/>
  <c r="U76" i="6"/>
  <c r="U78" i="6"/>
  <c r="P58" i="6"/>
  <c r="P60" i="6"/>
  <c r="P62" i="6"/>
  <c r="P64" i="6"/>
  <c r="P66" i="6"/>
  <c r="P68" i="6"/>
  <c r="P70" i="6"/>
  <c r="P72" i="6"/>
  <c r="P74" i="6"/>
  <c r="P76" i="6"/>
  <c r="P78" i="6"/>
  <c r="K58" i="6"/>
  <c r="K60" i="6"/>
  <c r="K62" i="6"/>
  <c r="K64" i="6"/>
  <c r="K66" i="6"/>
  <c r="K68" i="6"/>
  <c r="K70" i="6"/>
  <c r="K72" i="6"/>
  <c r="K74" i="6"/>
  <c r="K76" i="6"/>
  <c r="K78" i="6"/>
  <c r="F58" i="6"/>
  <c r="F60" i="6"/>
  <c r="F62" i="6"/>
  <c r="F64" i="6"/>
  <c r="F66" i="6"/>
  <c r="F68" i="6"/>
  <c r="F70" i="6"/>
  <c r="F72" i="6"/>
  <c r="F74" i="6"/>
  <c r="F76" i="6"/>
  <c r="F78" i="6"/>
  <c r="Z9" i="6"/>
  <c r="Z11" i="6"/>
  <c r="Z13" i="6"/>
  <c r="Z15" i="6"/>
  <c r="Z17" i="6"/>
  <c r="Z18" i="6"/>
  <c r="Z19" i="6"/>
  <c r="Z21" i="6"/>
  <c r="Z23" i="6"/>
  <c r="Z25" i="6"/>
  <c r="Z27" i="6"/>
  <c r="Z29" i="6"/>
  <c r="U9" i="6"/>
  <c r="U11" i="6"/>
  <c r="U13" i="6"/>
  <c r="U15" i="6"/>
  <c r="U17" i="6"/>
  <c r="U19" i="6"/>
  <c r="U21" i="6"/>
  <c r="U23" i="6"/>
  <c r="U25" i="6"/>
  <c r="U27" i="6"/>
  <c r="U29" i="6"/>
  <c r="P9" i="6"/>
  <c r="P11" i="6"/>
  <c r="P13" i="6"/>
  <c r="P15" i="6"/>
  <c r="P17" i="6"/>
  <c r="P19" i="6"/>
  <c r="P21" i="6"/>
  <c r="P23" i="6"/>
  <c r="P25" i="6"/>
  <c r="P27" i="6"/>
  <c r="P29" i="6"/>
  <c r="K9" i="6"/>
  <c r="K11" i="6"/>
  <c r="K13" i="6"/>
  <c r="K15" i="6"/>
  <c r="K17" i="6"/>
  <c r="K19" i="6"/>
  <c r="K21" i="6"/>
  <c r="K23" i="6"/>
  <c r="K25" i="6"/>
  <c r="K27" i="6"/>
  <c r="K29" i="6"/>
  <c r="F9" i="6"/>
  <c r="F11" i="6"/>
  <c r="F13" i="6"/>
  <c r="F15" i="6"/>
  <c r="F17" i="6"/>
  <c r="F19" i="6"/>
  <c r="F21" i="6"/>
  <c r="F23" i="6"/>
  <c r="F25" i="6"/>
  <c r="F27" i="6"/>
  <c r="F29" i="6"/>
  <c r="AA62" i="6"/>
  <c r="AA64" i="6"/>
  <c r="AA76" i="6"/>
  <c r="AA78" i="6"/>
  <c r="L78" i="6"/>
  <c r="G78" i="6"/>
  <c r="V60" i="6"/>
  <c r="V64" i="6"/>
  <c r="V68" i="6"/>
  <c r="V78" i="6"/>
  <c r="Q62" i="6"/>
  <c r="Q64" i="6"/>
  <c r="L62" i="6"/>
  <c r="G64" i="6"/>
  <c r="G62" i="6"/>
  <c r="V74" i="6"/>
  <c r="V66" i="6"/>
  <c r="V62" i="6"/>
  <c r="V58" i="6"/>
  <c r="V70" i="6"/>
  <c r="AA74" i="6"/>
  <c r="AA70" i="6"/>
  <c r="AA68" i="6"/>
  <c r="L64" i="6"/>
  <c r="V76" i="6"/>
  <c r="V72" i="6"/>
  <c r="AA58" i="6"/>
  <c r="AA66" i="6"/>
  <c r="AA60" i="6"/>
  <c r="AA72" i="6"/>
  <c r="AA67" i="6"/>
  <c r="B4" i="9"/>
  <c r="B5" i="9"/>
  <c r="B6" i="9"/>
  <c r="B7" i="9"/>
  <c r="B8" i="9"/>
  <c r="B9" i="9"/>
  <c r="B10" i="9"/>
  <c r="B11" i="9"/>
  <c r="B12" i="9"/>
  <c r="B13" i="9"/>
  <c r="B14" i="9"/>
  <c r="B15" i="9"/>
  <c r="B16" i="9"/>
  <c r="B17" i="9"/>
  <c r="B18" i="9"/>
  <c r="B3" i="9"/>
  <c r="E20" i="9"/>
  <c r="E21" i="9"/>
  <c r="E22" i="9"/>
  <c r="E23" i="9"/>
  <c r="E24" i="9"/>
  <c r="E2" i="9"/>
  <c r="AE58" i="6"/>
  <c r="AH58" i="6"/>
  <c r="AE60" i="6"/>
  <c r="AH60" i="6"/>
  <c r="AE62" i="6"/>
  <c r="AH62" i="6"/>
  <c r="AE64" i="6"/>
  <c r="AH64" i="6"/>
  <c r="AE66" i="6"/>
  <c r="AH66" i="6"/>
  <c r="AE68" i="6"/>
  <c r="AH68" i="6"/>
  <c r="AE70" i="6"/>
  <c r="AH70" i="6"/>
  <c r="L72" i="6"/>
  <c r="G72" i="6"/>
  <c r="Q72" i="6"/>
  <c r="AE72" i="6"/>
  <c r="AH72" i="6"/>
  <c r="AE74" i="6"/>
  <c r="AH74" i="6"/>
  <c r="AH75" i="6"/>
  <c r="AE76" i="6"/>
  <c r="AH76" i="6"/>
  <c r="AH77" i="6"/>
  <c r="AE78" i="6"/>
  <c r="AH78" i="6"/>
  <c r="AH79" i="6"/>
  <c r="Q78" i="6"/>
  <c r="Q76" i="6"/>
  <c r="L76" i="6"/>
  <c r="G76" i="6"/>
  <c r="Q74" i="6"/>
  <c r="L74" i="6"/>
  <c r="G74" i="6"/>
  <c r="Q70" i="6"/>
  <c r="L70" i="6"/>
  <c r="G70" i="6"/>
  <c r="Q68" i="6"/>
  <c r="L68" i="6"/>
  <c r="G68" i="6"/>
  <c r="Q66" i="6"/>
  <c r="L66" i="6"/>
  <c r="G66" i="6"/>
  <c r="Q60" i="6"/>
  <c r="L60" i="6"/>
  <c r="G60" i="6"/>
  <c r="Q58" i="6"/>
  <c r="L58" i="6"/>
  <c r="G58" i="6"/>
  <c r="AE57" i="6"/>
  <c r="AH63" i="6"/>
  <c r="AH61" i="6"/>
  <c r="AH57" i="6"/>
  <c r="V82" i="6"/>
  <c r="Q82" i="6"/>
  <c r="L82" i="6"/>
  <c r="AA82" i="6"/>
  <c r="AH73" i="6"/>
  <c r="G82" i="6"/>
  <c r="AH65" i="6"/>
  <c r="AH69" i="6"/>
  <c r="AH59" i="6"/>
  <c r="AH67" i="6"/>
  <c r="AH71" i="6"/>
  <c r="A9" i="5"/>
  <c r="AA29" i="6"/>
  <c r="V29" i="6"/>
  <c r="Q29" i="6"/>
  <c r="L29" i="6"/>
  <c r="G29" i="6"/>
  <c r="AA27" i="6"/>
  <c r="V27" i="6"/>
  <c r="Q27" i="6"/>
  <c r="L27" i="6"/>
  <c r="G27" i="6"/>
  <c r="AA25" i="6"/>
  <c r="V25" i="6"/>
  <c r="Q25" i="6"/>
  <c r="L25" i="6"/>
  <c r="G25" i="6"/>
  <c r="AA23" i="6"/>
  <c r="V23" i="6"/>
  <c r="Q23" i="6"/>
  <c r="L23" i="6"/>
  <c r="G23" i="6"/>
  <c r="AA21" i="6"/>
  <c r="V21" i="6"/>
  <c r="Q21" i="6"/>
  <c r="L21" i="6"/>
  <c r="G21" i="6"/>
  <c r="AA19" i="6"/>
  <c r="V19" i="6"/>
  <c r="Q19" i="6"/>
  <c r="L19" i="6"/>
  <c r="G19" i="6"/>
  <c r="AA18" i="6"/>
  <c r="AA17" i="6"/>
  <c r="V17" i="6"/>
  <c r="Q17" i="6"/>
  <c r="L17" i="6"/>
  <c r="G17" i="6"/>
  <c r="AA15" i="6"/>
  <c r="V15" i="6"/>
  <c r="Q15" i="6"/>
  <c r="L15" i="6"/>
  <c r="G15" i="6"/>
  <c r="AA13" i="6"/>
  <c r="V13" i="6"/>
  <c r="Q13" i="6"/>
  <c r="L13" i="6"/>
  <c r="G13" i="6"/>
  <c r="AA11" i="6"/>
  <c r="V11" i="6"/>
  <c r="Q11" i="6"/>
  <c r="L11" i="6"/>
  <c r="G11" i="6"/>
  <c r="AA9" i="6"/>
  <c r="V9" i="6"/>
  <c r="Q9" i="6"/>
  <c r="L9" i="6"/>
  <c r="G9" i="6"/>
  <c r="AF8" i="1"/>
  <c r="AF9" i="1"/>
  <c r="AF10" i="1"/>
  <c r="AF11" i="1"/>
  <c r="AF12" i="1"/>
  <c r="AF13" i="1"/>
  <c r="F14" i="1"/>
  <c r="K14" i="1"/>
  <c r="P14" i="1"/>
  <c r="U14" i="1"/>
  <c r="Z14" i="1"/>
  <c r="AB14" i="1"/>
  <c r="AF14" i="1"/>
  <c r="AF15" i="1"/>
  <c r="AF16" i="1"/>
  <c r="AF17" i="1"/>
  <c r="AF18" i="1"/>
  <c r="AF19" i="1"/>
  <c r="AF20" i="1"/>
  <c r="AF21" i="1"/>
  <c r="AF22" i="1"/>
  <c r="AF23" i="1"/>
  <c r="AF24" i="1"/>
  <c r="AF25" i="1"/>
  <c r="AF26" i="1"/>
  <c r="AF27" i="1"/>
  <c r="AF28" i="1"/>
  <c r="AF29" i="1"/>
  <c r="AF30" i="1"/>
  <c r="AF33" i="1"/>
  <c r="E8" i="1"/>
  <c r="F8" i="1"/>
  <c r="J8" i="1"/>
  <c r="K8" i="1"/>
  <c r="O8" i="1"/>
  <c r="P8" i="1"/>
  <c r="T8" i="1"/>
  <c r="U8" i="1"/>
  <c r="Y8" i="1"/>
  <c r="Z8" i="1"/>
  <c r="AB8" i="1"/>
  <c r="AC8" i="1"/>
  <c r="AC9" i="1"/>
  <c r="AC10" i="1"/>
  <c r="AC11" i="1"/>
  <c r="F12" i="1"/>
  <c r="K12" i="1"/>
  <c r="P12" i="1"/>
  <c r="U12" i="1"/>
  <c r="Z12" i="1"/>
  <c r="AB12" i="1"/>
  <c r="AC12" i="1"/>
  <c r="AC13" i="1"/>
  <c r="AC14" i="1"/>
  <c r="AC15" i="1"/>
  <c r="E16" i="1"/>
  <c r="F16" i="1"/>
  <c r="J16" i="1"/>
  <c r="K16" i="1"/>
  <c r="O16" i="1"/>
  <c r="P16" i="1"/>
  <c r="T16" i="1"/>
  <c r="U16" i="1"/>
  <c r="Y16" i="1"/>
  <c r="Z16" i="1"/>
  <c r="AB16" i="1"/>
  <c r="AC16" i="1"/>
  <c r="AC17" i="1"/>
  <c r="AC18" i="1"/>
  <c r="AC19" i="1"/>
  <c r="E20" i="1"/>
  <c r="F20" i="1"/>
  <c r="J20" i="1"/>
  <c r="K20" i="1"/>
  <c r="O20" i="1"/>
  <c r="P20" i="1"/>
  <c r="T20" i="1"/>
  <c r="U20" i="1"/>
  <c r="Y20" i="1"/>
  <c r="Z20" i="1"/>
  <c r="AB20" i="1"/>
  <c r="AC20" i="1"/>
  <c r="AC21" i="1"/>
  <c r="AC22" i="1"/>
  <c r="AC23" i="1"/>
  <c r="E24" i="1"/>
  <c r="F24" i="1"/>
  <c r="J24" i="1"/>
  <c r="K24" i="1"/>
  <c r="O24" i="1"/>
  <c r="P24" i="1"/>
  <c r="T24" i="1"/>
  <c r="U24" i="1"/>
  <c r="Y24" i="1"/>
  <c r="Z24" i="1"/>
  <c r="AB24" i="1"/>
  <c r="AC24" i="1"/>
  <c r="AC25" i="1"/>
  <c r="AC26" i="1"/>
  <c r="AC27" i="1"/>
  <c r="E28" i="1"/>
  <c r="F28" i="1"/>
  <c r="J28" i="1"/>
  <c r="K28" i="1"/>
  <c r="O28" i="1"/>
  <c r="P28" i="1"/>
  <c r="T28" i="1"/>
  <c r="U28" i="1"/>
  <c r="Y28" i="1"/>
  <c r="Z28" i="1"/>
  <c r="AB28" i="1"/>
  <c r="AC28" i="1"/>
  <c r="AC29" i="1"/>
  <c r="AC30" i="1"/>
  <c r="AC33" i="1"/>
  <c r="E57" i="5"/>
  <c r="AC11" i="6"/>
  <c r="AC29" i="6"/>
  <c r="G33" i="6"/>
  <c r="AC27" i="6"/>
  <c r="AC17" i="6"/>
  <c r="AC18" i="6"/>
  <c r="AC25" i="6"/>
  <c r="AC23" i="6"/>
  <c r="AC9" i="6"/>
  <c r="AC13" i="6"/>
  <c r="AC21" i="6"/>
  <c r="AC15" i="6"/>
  <c r="AC19" i="6"/>
  <c r="V33" i="6"/>
  <c r="L33" i="6"/>
  <c r="Q33" i="6"/>
  <c r="AA33" i="6"/>
  <c r="AC34" i="6"/>
  <c r="AC33" i="6"/>
  <c r="L36" i="6"/>
  <c r="AD33" i="6"/>
  <c r="AD9" i="1"/>
  <c r="AE9" i="1"/>
  <c r="AD10" i="1"/>
  <c r="AE10" i="1"/>
  <c r="AD11" i="1"/>
  <c r="AE11" i="1"/>
  <c r="AD13" i="1"/>
  <c r="AE13" i="1"/>
  <c r="AD14" i="1"/>
  <c r="AE14" i="1"/>
  <c r="AD15" i="1"/>
  <c r="AE15" i="1"/>
  <c r="AD17" i="1"/>
  <c r="AE17" i="1"/>
  <c r="AD18" i="1"/>
  <c r="AE18" i="1"/>
  <c r="AD19" i="1"/>
  <c r="AE19" i="1"/>
  <c r="AD21" i="1"/>
  <c r="AE21" i="1"/>
  <c r="AD22" i="1"/>
  <c r="AE22" i="1"/>
  <c r="AD23" i="1"/>
  <c r="AE23" i="1"/>
  <c r="AD25" i="1"/>
  <c r="AE25" i="1"/>
  <c r="AD26" i="1"/>
  <c r="AE26" i="1"/>
  <c r="AD27" i="1"/>
  <c r="AE27" i="1"/>
  <c r="AD29" i="1"/>
  <c r="AE29" i="1"/>
  <c r="AD30" i="1"/>
  <c r="AE30" i="1"/>
  <c r="Y30" i="1"/>
  <c r="Z30" i="1"/>
  <c r="T30" i="1"/>
  <c r="U30" i="1"/>
  <c r="O30" i="1"/>
  <c r="P30" i="1"/>
  <c r="J30" i="1"/>
  <c r="K30" i="1"/>
  <c r="E30" i="1"/>
  <c r="F30" i="1"/>
  <c r="Y29" i="1"/>
  <c r="Z29" i="1"/>
  <c r="T29" i="1"/>
  <c r="U29" i="1"/>
  <c r="O29" i="1"/>
  <c r="P29" i="1"/>
  <c r="J29" i="1"/>
  <c r="K29" i="1"/>
  <c r="E29" i="1"/>
  <c r="F29" i="1"/>
  <c r="AB29" i="1"/>
  <c r="Y27" i="1"/>
  <c r="Z27" i="1"/>
  <c r="T27" i="1"/>
  <c r="U27" i="1"/>
  <c r="O27" i="1"/>
  <c r="P27" i="1"/>
  <c r="J27" i="1"/>
  <c r="K27" i="1"/>
  <c r="E27" i="1"/>
  <c r="F27" i="1"/>
  <c r="Y26" i="1"/>
  <c r="Z26" i="1"/>
  <c r="T26" i="1"/>
  <c r="U26" i="1"/>
  <c r="O26" i="1"/>
  <c r="P26" i="1"/>
  <c r="J26" i="1"/>
  <c r="K26" i="1"/>
  <c r="E26" i="1"/>
  <c r="F26" i="1"/>
  <c r="Y25" i="1"/>
  <c r="Z25" i="1"/>
  <c r="T25" i="1"/>
  <c r="U25" i="1"/>
  <c r="O25" i="1"/>
  <c r="P25" i="1"/>
  <c r="J25" i="1"/>
  <c r="K25" i="1"/>
  <c r="E25" i="1"/>
  <c r="F25" i="1"/>
  <c r="AB25" i="1"/>
  <c r="Y23" i="1"/>
  <c r="Z23" i="1"/>
  <c r="T23" i="1"/>
  <c r="U23" i="1"/>
  <c r="O23" i="1"/>
  <c r="P23" i="1"/>
  <c r="J23" i="1"/>
  <c r="K23" i="1"/>
  <c r="E23" i="1"/>
  <c r="F23" i="1"/>
  <c r="Y22" i="1"/>
  <c r="Z22" i="1"/>
  <c r="T22" i="1"/>
  <c r="U22" i="1"/>
  <c r="O22" i="1"/>
  <c r="P22" i="1"/>
  <c r="J22" i="1"/>
  <c r="K22" i="1"/>
  <c r="E22" i="1"/>
  <c r="F22" i="1"/>
  <c r="Y21" i="1"/>
  <c r="Z21" i="1"/>
  <c r="T21" i="1"/>
  <c r="U21" i="1"/>
  <c r="O21" i="1"/>
  <c r="P21" i="1"/>
  <c r="J21" i="1"/>
  <c r="K21" i="1"/>
  <c r="E21" i="1"/>
  <c r="F21" i="1"/>
  <c r="AB21" i="1"/>
  <c r="Y19" i="1"/>
  <c r="Z19" i="1"/>
  <c r="T19" i="1"/>
  <c r="U19" i="1"/>
  <c r="O19" i="1"/>
  <c r="P19" i="1"/>
  <c r="J19" i="1"/>
  <c r="K19" i="1"/>
  <c r="E19" i="1"/>
  <c r="F19" i="1"/>
  <c r="Y18" i="1"/>
  <c r="Z18" i="1"/>
  <c r="T18" i="1"/>
  <c r="U18" i="1"/>
  <c r="O18" i="1"/>
  <c r="P18" i="1"/>
  <c r="J18" i="1"/>
  <c r="K18" i="1"/>
  <c r="E18" i="1"/>
  <c r="F18" i="1"/>
  <c r="Y17" i="1"/>
  <c r="Z17" i="1"/>
  <c r="T17" i="1"/>
  <c r="U17" i="1"/>
  <c r="O17" i="1"/>
  <c r="P17" i="1"/>
  <c r="J17" i="1"/>
  <c r="K17" i="1"/>
  <c r="E17" i="1"/>
  <c r="F17" i="1"/>
  <c r="AB17" i="1"/>
  <c r="Z15" i="1"/>
  <c r="U15" i="1"/>
  <c r="P15" i="1"/>
  <c r="K15" i="1"/>
  <c r="F15" i="1"/>
  <c r="Z13" i="1"/>
  <c r="U13" i="1"/>
  <c r="P13" i="1"/>
  <c r="K13" i="1"/>
  <c r="F13" i="1"/>
  <c r="AB13" i="1"/>
  <c r="Y11" i="1"/>
  <c r="Z11" i="1"/>
  <c r="T11" i="1"/>
  <c r="U11" i="1"/>
  <c r="O11" i="1"/>
  <c r="P11" i="1"/>
  <c r="J11" i="1"/>
  <c r="K11" i="1"/>
  <c r="E11" i="1"/>
  <c r="F11" i="1"/>
  <c r="Y10" i="1"/>
  <c r="Z10" i="1"/>
  <c r="T10" i="1"/>
  <c r="U10" i="1"/>
  <c r="O10" i="1"/>
  <c r="P10" i="1"/>
  <c r="J10" i="1"/>
  <c r="K10" i="1"/>
  <c r="E10" i="1"/>
  <c r="F10" i="1"/>
  <c r="Y9" i="1"/>
  <c r="Z9" i="1"/>
  <c r="T9" i="1"/>
  <c r="U9" i="1"/>
  <c r="O9" i="1"/>
  <c r="P9" i="1"/>
  <c r="J9" i="1"/>
  <c r="K9" i="1"/>
  <c r="E9" i="1"/>
  <c r="F9" i="1"/>
  <c r="AD12" i="1"/>
  <c r="AE12" i="1"/>
  <c r="AB26" i="1"/>
  <c r="AB10" i="1"/>
  <c r="AB18" i="1"/>
  <c r="AB22" i="1"/>
  <c r="AB30" i="1"/>
  <c r="AB11" i="1"/>
  <c r="AB15" i="1"/>
  <c r="AB19" i="1"/>
  <c r="AB23" i="1"/>
  <c r="AB27" i="1"/>
  <c r="AB9" i="1"/>
  <c r="Z33" i="1"/>
  <c r="P33" i="1"/>
  <c r="U33" i="1"/>
  <c r="K33" i="1"/>
  <c r="AD8" i="1"/>
  <c r="AD24" i="1"/>
  <c r="AD20" i="1"/>
  <c r="AD28" i="1"/>
  <c r="AD16" i="1"/>
  <c r="AE28" i="1"/>
  <c r="AE24" i="1"/>
  <c r="AE20" i="1"/>
  <c r="AE16" i="1"/>
  <c r="AE8" i="1"/>
  <c r="F33" i="1"/>
  <c r="AB33" i="1"/>
  <c r="K36" i="1"/>
  <c r="G21" i="5"/>
  <c r="G22" i="5"/>
  <c r="G23" i="5"/>
  <c r="G24" i="5"/>
  <c r="G25" i="5"/>
  <c r="G26" i="5"/>
  <c r="G55" i="5"/>
  <c r="F57" i="5"/>
  <c r="G57" i="5"/>
  <c r="G58" i="5"/>
</calcChain>
</file>

<file path=xl/sharedStrings.xml><?xml version="1.0" encoding="utf-8"?>
<sst xmlns="http://schemas.openxmlformats.org/spreadsheetml/2006/main" count="244" uniqueCount="83">
  <si>
    <t>.</t>
  </si>
  <si>
    <t>Enrolled Minutes Calculator</t>
  </si>
  <si>
    <t>Monday</t>
  </si>
  <si>
    <t>Tuesday</t>
  </si>
  <si>
    <t>Wednesday</t>
  </si>
  <si>
    <t>Thursday</t>
  </si>
  <si>
    <t>Friday</t>
  </si>
  <si>
    <t>Begin</t>
  </si>
  <si>
    <t>End</t>
  </si>
  <si>
    <t>Mins</t>
  </si>
  <si>
    <t>Daily Average</t>
  </si>
  <si>
    <t>Contact Minutes</t>
  </si>
  <si>
    <t>1st Period</t>
  </si>
  <si>
    <t>Announce</t>
  </si>
  <si>
    <t>Passing</t>
  </si>
  <si>
    <t>2nd Period</t>
  </si>
  <si>
    <t>Lunch</t>
  </si>
  <si>
    <t>3rd Period</t>
  </si>
  <si>
    <t>4th Period</t>
  </si>
  <si>
    <t>Total Minutes</t>
  </si>
  <si>
    <t>Total Minutes per Day</t>
  </si>
  <si>
    <t>2.   Passing time from a class period to a period not enrolled is not counted.</t>
  </si>
  <si>
    <t>3.   Passing time from a period where there is not an enrolled class is not counted</t>
  </si>
  <si>
    <t>4.   A period which is a combination of class time and lunch, only the class time would be counted.</t>
  </si>
  <si>
    <t>5.   There is no passing time to the first class of the day or from the last class of the day.</t>
  </si>
  <si>
    <t>5th Period</t>
  </si>
  <si>
    <t>6th Period</t>
  </si>
  <si>
    <t>Seminar</t>
  </si>
  <si>
    <t>Character</t>
  </si>
  <si>
    <t>Homework</t>
  </si>
  <si>
    <t>Enter lunch time as "Lunch".</t>
  </si>
  <si>
    <t>Enter passing time as "Passing".</t>
  </si>
  <si>
    <t>Align periods across days to most accurately calculate minutes.</t>
  </si>
  <si>
    <t>1.   Lunch and any passing time from lunch are not counted (if entered as instructed below, this will calculate automatically).</t>
  </si>
  <si>
    <t>To access the full functionality of this worksheet:</t>
  </si>
  <si>
    <t>If minutes are the same daily, simply copy the schedule into each day to compute minutes.</t>
  </si>
  <si>
    <t>One Week Modified Block Example</t>
  </si>
  <si>
    <t>Enter class periods as "Nth Period".</t>
  </si>
  <si>
    <t>Period</t>
  </si>
  <si>
    <t>TECHNICAL EDUCATION CONTACT MINUTES</t>
  </si>
  <si>
    <t>NAME OF SCHOOL</t>
  </si>
  <si>
    <t>Daily Average Number of Minutes</t>
  </si>
  <si>
    <t>Periods in full time student schedule</t>
  </si>
  <si>
    <t>Computed Seminar Time</t>
  </si>
  <si>
    <t>Sem</t>
  </si>
  <si>
    <t>Seminar (if applicable)</t>
  </si>
  <si>
    <t>Teacher</t>
  </si>
  <si>
    <t>Enter CTE seminar time as "Seminar".</t>
  </si>
  <si>
    <t>Total CTE minutes</t>
  </si>
  <si>
    <t>This number is entered into the minutes enrolled field in KIDS</t>
  </si>
  <si>
    <t>16 Digit Course Code</t>
  </si>
  <si>
    <t>Audited</t>
  </si>
  <si>
    <t>Enrollment</t>
  </si>
  <si>
    <t>Total minutes</t>
  </si>
  <si>
    <t>Minutes</t>
  </si>
  <si>
    <t>In Class</t>
  </si>
  <si>
    <t>Time</t>
  </si>
  <si>
    <t>Total</t>
  </si>
  <si>
    <t>Course Name</t>
  </si>
  <si>
    <r>
      <t xml:space="preserve">Seminar Time Calculator </t>
    </r>
    <r>
      <rPr>
        <sz val="10"/>
        <rFont val="Arial"/>
        <family val="2"/>
      </rPr>
      <t>(calculates automatically)</t>
    </r>
  </si>
  <si>
    <t>schedule entered on the Building Schedule tab.</t>
  </si>
  <si>
    <t xml:space="preserve">The password is: </t>
  </si>
  <si>
    <t>secret</t>
  </si>
  <si>
    <r>
      <rPr>
        <b/>
        <sz val="10"/>
        <rFont val="Arial"/>
        <family val="2"/>
      </rPr>
      <t>Important:</t>
    </r>
    <r>
      <rPr>
        <sz val="10"/>
        <rFont val="Arial"/>
        <family val="2"/>
      </rPr>
      <t xml:space="preserve"> Calculations for contact minutes are based on the school's official bell</t>
    </r>
  </si>
  <si>
    <r>
      <rPr>
        <b/>
        <sz val="10"/>
        <rFont val="Arial"/>
        <family val="2"/>
      </rPr>
      <t>Scenario:</t>
    </r>
    <r>
      <rPr>
        <sz val="10"/>
        <rFont val="Arial"/>
        <family val="2"/>
      </rPr>
      <t xml:space="preserve"> This building runs a </t>
    </r>
    <r>
      <rPr>
        <b/>
        <sz val="10"/>
        <rFont val="Arial"/>
        <family val="2"/>
      </rPr>
      <t>complex</t>
    </r>
    <r>
      <rPr>
        <sz val="10"/>
        <rFont val="Arial"/>
        <family val="2"/>
      </rPr>
      <t xml:space="preserve"> modified block schedule. Monday and Fridays are Alpha Days, where students attend every class. Tuesdays and Thursday are Beta Days, known as Beta Odd and Beta Even, where students attend block classes. Thursdays are Gamma Days, where students attend every class period, but also have seminar time (where students can get help from teachers), weekly announcements (students remain in first hour), and a district mandated character development class, where students engage in volunteer and team building activities. At the end of every day, there is a homework period where students are in a homeroom setting, with a teacher who serves strictly in a supervisory role, and where students must work on classroom assignments, engage in sustained silent reading, or study. On Fridays, students have an early dismissal.
In this example, all non-lunch time counts towards daily minutes. However, only such time in a class period is used for computing CTE and Bilingual contact minutes. </t>
    </r>
    <r>
      <rPr>
        <b/>
        <sz val="10"/>
        <rFont val="Arial"/>
        <family val="2"/>
      </rPr>
      <t>By aligning the periods across days, as highlighted in pink</t>
    </r>
    <r>
      <rPr>
        <sz val="10"/>
        <rFont val="Arial"/>
        <family val="2"/>
      </rPr>
      <t xml:space="preserve">, it becomes easier to count average daily minutes. Contact minutes computed here can be transfered to the appropriate worksheet to compute the appropriate weighting. </t>
    </r>
  </si>
  <si>
    <t>Why the difference? Rounding. Each period is really 42.5. When we adjust, we adjust the time, not the minutes. So the remaining minutes round up to the district's benefit.</t>
  </si>
  <si>
    <t xml:space="preserve">1G </t>
  </si>
  <si>
    <t/>
  </si>
  <si>
    <t xml:space="preserve">1R </t>
  </si>
  <si>
    <t xml:space="preserve">2G </t>
  </si>
  <si>
    <t xml:space="preserve">2R </t>
  </si>
  <si>
    <t xml:space="preserve">3G </t>
  </si>
  <si>
    <t xml:space="preserve">3R </t>
  </si>
  <si>
    <t xml:space="preserve">4G </t>
  </si>
  <si>
    <t xml:space="preserve">4R </t>
  </si>
  <si>
    <t>If you are on a two day, every other day schedule, replace the data below with the schedule for the second week.</t>
  </si>
  <si>
    <r>
      <rPr>
        <b/>
        <sz val="11"/>
        <color theme="1"/>
        <rFont val="Calibri"/>
        <family val="2"/>
        <scheme val="minor"/>
      </rPr>
      <t>Combined Bell Schedule, Contact Minutes and CTE minutes Workbook</t>
    </r>
    <r>
      <rPr>
        <sz val="11"/>
        <color theme="1"/>
        <rFont val="Calibri"/>
        <family val="2"/>
        <scheme val="minor"/>
      </rPr>
      <t xml:space="preserve">
This Excel workbook combines the bell schedule, enrolled minutes calculator, CTE contact minutes calculator and seminar time calculator. Please see the example of the complex modified block schedule. If you have a simple schedule, simply copy your schedule across the days. 
</t>
    </r>
    <r>
      <rPr>
        <b/>
        <sz val="11"/>
        <color theme="1"/>
        <rFont val="Calibri"/>
        <family val="2"/>
        <scheme val="minor"/>
      </rPr>
      <t>Enter all schedule data on the orange Bell Schedule tab</t>
    </r>
    <r>
      <rPr>
        <sz val="11"/>
        <color theme="1"/>
        <rFont val="Calibri"/>
        <family val="2"/>
        <scheme val="minor"/>
      </rPr>
      <t xml:space="preserve">. Enrolled minutes and contact minutes will compute automatically. </t>
    </r>
    <r>
      <rPr>
        <b/>
        <sz val="11"/>
        <color theme="1"/>
        <rFont val="Calibri"/>
        <family val="2"/>
        <scheme val="minor"/>
      </rPr>
      <t>Some cells are password protected</t>
    </r>
    <r>
      <rPr>
        <sz val="11"/>
        <color theme="1"/>
        <rFont val="Calibri"/>
        <family val="2"/>
        <scheme val="minor"/>
      </rPr>
      <t xml:space="preserve">. </t>
    </r>
    <r>
      <rPr>
        <i/>
        <u/>
        <sz val="11"/>
        <color theme="1"/>
        <rFont val="Calibri"/>
        <family val="2"/>
        <scheme val="minor"/>
      </rPr>
      <t>To take full advantage of the functionality of this workbook, follow the directions on the bottom of the Bell Schedule tab</t>
    </r>
    <r>
      <rPr>
        <sz val="11"/>
        <color theme="1"/>
        <rFont val="Calibri"/>
        <family val="2"/>
        <scheme val="minor"/>
      </rPr>
      <t xml:space="preserve">.
If you have approved CTE courses, use the CTE Contact Minutes tab to enter your approved classes. Values will automatically populate based upon your bell schedule data. </t>
    </r>
  </si>
  <si>
    <t>P-test</t>
  </si>
  <si>
    <t>P-Test</t>
  </si>
  <si>
    <t>P Num</t>
  </si>
  <si>
    <t>Seq</t>
  </si>
  <si>
    <t>Contact</t>
  </si>
  <si>
    <t>Ver. FY 2017 - Revised 6/2/2016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</si>
</sst>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3" formatCode="_(* #,##0.00_);_(* \(#,##0.00\);_(* &quot;-&quot;??_);_(@_)"/>
    <numFmt numFmtId="164" formatCode="[mm]"/>
    <numFmt numFmtId="165" formatCode="0.0"/>
  </numFmts>
  <fonts count="26">
    <font>
      <sz val="11"/>
      <color theme="1"/>
      <name val="Calibri"/>
      <family val="2"/>
      <scheme val="minor"/>
    </font>
    <font>
      <sz val="10"/>
      <name val="Arial"/>
      <family val="2"/>
    </font>
    <font>
      <b/>
      <sz val="18"/>
      <name val="Arial"/>
      <family val="2"/>
    </font>
    <font>
      <b/>
      <sz val="16"/>
      <name val="Arial"/>
      <family val="2"/>
    </font>
    <font>
      <b/>
      <sz val="10"/>
      <name val="Arial"/>
      <family val="2"/>
    </font>
    <font>
      <sz val="10"/>
      <color indexed="48"/>
      <name val="Arial"/>
      <family val="2"/>
    </font>
    <font>
      <i/>
      <u/>
      <sz val="10"/>
      <name val="Arial"/>
      <family val="2"/>
    </font>
    <font>
      <u/>
      <sz val="10"/>
      <color indexed="12"/>
      <name val="Arial"/>
      <family val="2"/>
    </font>
    <font>
      <sz val="11"/>
      <color theme="1"/>
      <name val="Calibri"/>
      <family val="2"/>
      <scheme val="minor"/>
    </font>
    <font>
      <sz val="10"/>
      <color indexed="8"/>
      <name val="Arial"/>
      <family val="2"/>
    </font>
    <font>
      <sz val="10"/>
      <name val="Geneva"/>
    </font>
    <font>
      <sz val="10"/>
      <name val="MS Sans Serif"/>
      <family val="2"/>
    </font>
    <font>
      <sz val="11"/>
      <color indexed="8"/>
      <name val="Times New Roman"/>
      <family val="2"/>
    </font>
    <font>
      <sz val="11"/>
      <color theme="1"/>
      <name val="Times New Roman"/>
      <family val="2"/>
    </font>
    <font>
      <sz val="10"/>
      <name val="Geneva"/>
      <family val="2"/>
    </font>
    <font>
      <u/>
      <sz val="11"/>
      <color theme="10"/>
      <name val="Times New Roman"/>
      <family val="2"/>
    </font>
    <font>
      <u/>
      <sz val="11"/>
      <color theme="10"/>
      <name val="Calibri"/>
      <family val="2"/>
    </font>
    <font>
      <sz val="10"/>
      <color rgb="FF000000"/>
      <name val="Arial"/>
      <family val="2"/>
    </font>
    <font>
      <sz val="10"/>
      <name val="Times New Roman"/>
      <family val="1"/>
    </font>
    <font>
      <sz val="11"/>
      <color rgb="FF000000"/>
      <name val="Calibri"/>
      <family val="2"/>
    </font>
    <font>
      <sz val="11"/>
      <color indexed="8"/>
      <name val="Calibri"/>
      <family val="2"/>
    </font>
    <font>
      <sz val="10"/>
      <color theme="0"/>
      <name val="Arial"/>
      <family val="2"/>
    </font>
    <font>
      <b/>
      <sz val="16"/>
      <color theme="9" tint="-0.249977111117893"/>
      <name val="Arial"/>
      <family val="2"/>
    </font>
    <font>
      <b/>
      <sz val="11"/>
      <color theme="1"/>
      <name val="Calibri"/>
      <family val="2"/>
      <scheme val="minor"/>
    </font>
    <font>
      <sz val="10"/>
      <color rgb="FF3E3E3E"/>
      <name val="Tahoma"/>
      <family val="2"/>
    </font>
    <font>
      <i/>
      <u/>
      <sz val="11"/>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7030A0"/>
        <bgColor indexed="64"/>
      </patternFill>
    </fill>
    <fill>
      <patternFill patternType="solid">
        <fgColor rgb="FFFFC00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755">
    <xf numFmtId="0" fontId="0" fillId="0" borderId="0"/>
    <xf numFmtId="0" fontId="1" fillId="0" borderId="0"/>
    <xf numFmtId="0" fontId="7" fillId="0" borderId="0" applyNumberFormat="0" applyFill="0" applyBorder="0" applyAlignment="0" applyProtection="0">
      <alignment vertical="top"/>
      <protection locked="0"/>
    </xf>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0" borderId="0">
      <alignment vertical="top"/>
    </xf>
    <xf numFmtId="40" fontId="10" fillId="0" borderId="0" applyFont="0" applyFill="0" applyBorder="0" applyAlignment="0" applyProtection="0"/>
    <xf numFmtId="43" fontId="1" fillId="0" borderId="0" applyFont="0" applyFill="0" applyBorder="0" applyAlignment="0" applyProtection="0"/>
    <xf numFmtId="40" fontId="10" fillId="0" borderId="0" applyFont="0" applyFill="0" applyBorder="0" applyAlignment="0" applyProtection="0"/>
    <xf numFmtId="43" fontId="11" fillId="0" borderId="0" applyFont="0" applyFill="0" applyBorder="0" applyAlignment="0" applyProtection="0"/>
    <xf numFmtId="40" fontId="1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 fontId="10" fillId="0" borderId="0" applyFont="0" applyFill="0" applyBorder="0" applyAlignment="0" applyProtection="0"/>
    <xf numFmtId="43" fontId="12" fillId="0" borderId="0" applyFont="0" applyFill="0" applyBorder="0" applyAlignment="0" applyProtection="0"/>
    <xf numFmtId="40" fontId="10" fillId="0" borderId="0" applyFont="0" applyFill="0" applyBorder="0" applyAlignment="0" applyProtection="0"/>
    <xf numFmtId="43" fontId="13" fillId="0" borderId="0" applyFont="0" applyFill="0" applyBorder="0" applyAlignment="0" applyProtection="0"/>
    <xf numFmtId="40" fontId="10" fillId="0" borderId="0" applyFont="0" applyFill="0" applyBorder="0" applyAlignment="0" applyProtection="0"/>
    <xf numFmtId="40"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0" fontId="10" fillId="0" borderId="0" applyFont="0" applyFill="0" applyBorder="0" applyAlignment="0" applyProtection="0"/>
    <xf numFmtId="1" fontId="10" fillId="0" borderId="0" applyFont="0" applyFill="0" applyBorder="0" applyAlignment="0" applyProtection="0"/>
    <xf numFmtId="43" fontId="11" fillId="0" borderId="0" applyFont="0" applyFill="0" applyBorder="0" applyAlignment="0" applyProtection="0"/>
    <xf numFmtId="0" fontId="9" fillId="0" borderId="0">
      <alignment vertical="top"/>
    </xf>
    <xf numFmtId="0" fontId="9" fillId="0" borderId="0">
      <alignment vertical="top"/>
    </xf>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0" fontId="9" fillId="0" borderId="0">
      <alignment vertical="top"/>
    </xf>
    <xf numFmtId="0" fontId="9" fillId="0" borderId="0">
      <alignment vertical="top"/>
    </xf>
    <xf numFmtId="43" fontId="13" fillId="0" borderId="0" applyFont="0" applyFill="0" applyBorder="0" applyAlignment="0" applyProtection="0"/>
    <xf numFmtId="40" fontId="11" fillId="0" borderId="0" applyFont="0" applyFill="0" applyBorder="0" applyAlignment="0" applyProtection="0"/>
    <xf numFmtId="40" fontId="10" fillId="0" borderId="0" applyFont="0" applyFill="0" applyBorder="0" applyAlignment="0" applyProtection="0"/>
    <xf numFmtId="40"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0" fontId="14" fillId="0" borderId="0"/>
    <xf numFmtId="0" fontId="7"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9" fillId="0" borderId="0">
      <alignment vertical="top"/>
    </xf>
    <xf numFmtId="0" fontId="9" fillId="0" borderId="0">
      <alignment vertical="top"/>
    </xf>
    <xf numFmtId="0" fontId="8" fillId="0" borderId="0"/>
    <xf numFmtId="0" fontId="8" fillId="0" borderId="0"/>
    <xf numFmtId="0" fontId="8" fillId="0" borderId="0"/>
    <xf numFmtId="0" fontId="8" fillId="0" borderId="0"/>
    <xf numFmtId="0" fontId="8" fillId="0" borderId="0"/>
    <xf numFmtId="0" fontId="1" fillId="0" borderId="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11"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lignment vertical="top"/>
    </xf>
    <xf numFmtId="0" fontId="9" fillId="0" borderId="0">
      <alignment vertical="top"/>
    </xf>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applyNumberFormat="0" applyBorder="0" applyProtection="0"/>
    <xf numFmtId="0" fontId="18" fillId="0" borderId="0"/>
    <xf numFmtId="0" fontId="8" fillId="0" borderId="0"/>
    <xf numFmtId="0" fontId="1" fillId="0" borderId="0"/>
    <xf numFmtId="0" fontId="1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1"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lignment vertical="top"/>
    </xf>
    <xf numFmtId="0" fontId="10"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19" fillId="0" borderId="0"/>
    <xf numFmtId="0" fontId="13"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 fillId="0" borderId="0">
      <alignment wrapText="1"/>
    </xf>
    <xf numFmtId="0" fontId="1" fillId="0" borderId="0" applyBorder="0"/>
    <xf numFmtId="0" fontId="1" fillId="0" borderId="0"/>
    <xf numFmtId="0" fontId="1" fillId="0" borderId="0"/>
    <xf numFmtId="0" fontId="1" fillId="0" borderId="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 fillId="0" borderId="0" applyBorder="0"/>
    <xf numFmtId="0" fontId="1" fillId="0" borderId="0" applyBorder="0"/>
    <xf numFmtId="0" fontId="8" fillId="0" borderId="0"/>
    <xf numFmtId="0" fontId="11" fillId="0" borderId="0"/>
    <xf numFmtId="0" fontId="10"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11" fillId="0" borderId="0"/>
    <xf numFmtId="0" fontId="1" fillId="0" borderId="0" applyBorder="0"/>
    <xf numFmtId="0" fontId="8" fillId="0" borderId="0"/>
    <xf numFmtId="0" fontId="1" fillId="0" borderId="0" applyBorder="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 fillId="0" borderId="0"/>
    <xf numFmtId="0" fontId="1" fillId="0" borderId="0"/>
    <xf numFmtId="0" fontId="1"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20" fillId="4" borderId="18" applyNumberFormat="0" applyFont="0" applyAlignment="0" applyProtection="0"/>
    <xf numFmtId="0" fontId="20"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20" fillId="4" borderId="18" applyNumberFormat="0" applyFont="0" applyAlignment="0" applyProtection="0"/>
    <xf numFmtId="0" fontId="20"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20"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20"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20"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0" fontId="8" fillId="4" borderId="18"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cellStyleXfs>
  <cellXfs count="136">
    <xf numFmtId="0" fontId="0" fillId="0" borderId="0" xfId="0"/>
    <xf numFmtId="0" fontId="1" fillId="0" borderId="0" xfId="1"/>
    <xf numFmtId="0" fontId="1" fillId="0" borderId="0" xfId="1" applyAlignment="1">
      <alignment horizontal="center"/>
    </xf>
    <xf numFmtId="0" fontId="1" fillId="0" borderId="8" xfId="1" applyBorder="1"/>
    <xf numFmtId="0" fontId="1" fillId="0" borderId="9" xfId="1" applyBorder="1"/>
    <xf numFmtId="0" fontId="1" fillId="0" borderId="10" xfId="1" applyBorder="1"/>
    <xf numFmtId="0" fontId="1" fillId="0" borderId="11" xfId="1" applyBorder="1"/>
    <xf numFmtId="0" fontId="1" fillId="0" borderId="4" xfId="1" applyFont="1" applyBorder="1" applyAlignment="1">
      <alignment horizontal="center"/>
    </xf>
    <xf numFmtId="20" fontId="1" fillId="0" borderId="12" xfId="1" applyNumberFormat="1" applyBorder="1"/>
    <xf numFmtId="0" fontId="1" fillId="0" borderId="0" xfId="1" applyNumberFormat="1" applyBorder="1"/>
    <xf numFmtId="164" fontId="5" fillId="0" borderId="6" xfId="1" applyNumberFormat="1" applyFont="1" applyBorder="1" applyAlignment="1">
      <alignment horizontal="center"/>
    </xf>
    <xf numFmtId="0" fontId="1" fillId="0" borderId="4" xfId="1" applyBorder="1"/>
    <xf numFmtId="0" fontId="1" fillId="0" borderId="4" xfId="1" applyBorder="1" applyAlignment="1">
      <alignment horizontal="center"/>
    </xf>
    <xf numFmtId="164" fontId="1" fillId="0" borderId="0" xfId="1" applyNumberFormat="1" applyAlignment="1">
      <alignment horizontal="center"/>
    </xf>
    <xf numFmtId="0" fontId="1" fillId="0" borderId="8" xfId="1" applyFont="1" applyBorder="1" applyAlignment="1">
      <alignment horizontal="center"/>
    </xf>
    <xf numFmtId="0" fontId="1" fillId="0" borderId="8" xfId="1" applyBorder="1" applyAlignment="1">
      <alignment horizontal="center"/>
    </xf>
    <xf numFmtId="0" fontId="1" fillId="0" borderId="13" xfId="1" applyFont="1" applyBorder="1" applyAlignment="1">
      <alignment horizontal="center"/>
    </xf>
    <xf numFmtId="0" fontId="1" fillId="0" borderId="13" xfId="1" applyBorder="1" applyAlignment="1">
      <alignment horizontal="center"/>
    </xf>
    <xf numFmtId="0" fontId="1" fillId="0" borderId="5" xfId="1" applyBorder="1"/>
    <xf numFmtId="0" fontId="1" fillId="0" borderId="0" xfId="1" applyBorder="1"/>
    <xf numFmtId="0" fontId="5" fillId="0" borderId="6" xfId="1" applyFont="1" applyBorder="1"/>
    <xf numFmtId="0" fontId="1" fillId="0" borderId="14" xfId="1" applyBorder="1"/>
    <xf numFmtId="0" fontId="1" fillId="0" borderId="15" xfId="1" applyBorder="1"/>
    <xf numFmtId="0" fontId="1" fillId="0" borderId="16" xfId="1" applyBorder="1" applyAlignment="1">
      <alignment horizontal="right"/>
    </xf>
    <xf numFmtId="164" fontId="5" fillId="0" borderId="17" xfId="1" applyNumberFormat="1" applyFont="1" applyBorder="1" applyAlignment="1">
      <alignment horizontal="center"/>
    </xf>
    <xf numFmtId="0" fontId="4" fillId="0" borderId="0" xfId="1" applyFont="1" applyAlignment="1">
      <alignment horizontal="right"/>
    </xf>
    <xf numFmtId="0" fontId="6" fillId="0" borderId="0" xfId="1" applyFont="1"/>
    <xf numFmtId="0" fontId="4" fillId="0" borderId="0" xfId="1" applyFont="1"/>
    <xf numFmtId="0" fontId="4" fillId="0" borderId="4" xfId="1" applyFont="1" applyBorder="1" applyAlignment="1">
      <alignment horizontal="center"/>
    </xf>
    <xf numFmtId="0" fontId="4" fillId="0" borderId="5" xfId="1" applyFont="1" applyBorder="1" applyAlignment="1">
      <alignment horizontal="center"/>
    </xf>
    <xf numFmtId="0" fontId="4" fillId="0" borderId="0" xfId="1" applyFont="1" applyBorder="1" applyAlignment="1">
      <alignment horizontal="center"/>
    </xf>
    <xf numFmtId="0" fontId="4" fillId="0" borderId="6" xfId="1" applyFont="1" applyBorder="1" applyAlignment="1">
      <alignment horizontal="center"/>
    </xf>
    <xf numFmtId="0" fontId="4" fillId="0" borderId="7" xfId="1" applyFont="1" applyBorder="1" applyAlignment="1">
      <alignment horizontal="center"/>
    </xf>
    <xf numFmtId="0" fontId="1" fillId="0" borderId="10" xfId="1" applyBorder="1" applyAlignment="1">
      <alignment horizontal="center"/>
    </xf>
    <xf numFmtId="164" fontId="4" fillId="0" borderId="17" xfId="1" applyNumberFormat="1" applyFont="1" applyBorder="1" applyAlignment="1">
      <alignment horizontal="center"/>
    </xf>
    <xf numFmtId="0" fontId="1" fillId="3" borderId="4" xfId="1" applyFont="1" applyFill="1" applyBorder="1" applyAlignment="1">
      <alignment horizontal="center"/>
    </xf>
    <xf numFmtId="20" fontId="1" fillId="3" borderId="12" xfId="1" applyNumberFormat="1" applyFill="1" applyBorder="1"/>
    <xf numFmtId="0" fontId="1" fillId="3" borderId="0" xfId="1" applyNumberFormat="1" applyFill="1" applyBorder="1"/>
    <xf numFmtId="164" fontId="5" fillId="3" borderId="6" xfId="1" applyNumberFormat="1" applyFont="1" applyFill="1" applyBorder="1" applyAlignment="1">
      <alignment horizontal="center"/>
    </xf>
    <xf numFmtId="0" fontId="1" fillId="3" borderId="0" xfId="1" applyFill="1"/>
    <xf numFmtId="164" fontId="1" fillId="3" borderId="0" xfId="1" applyNumberFormat="1" applyFill="1" applyAlignment="1">
      <alignment horizontal="center"/>
    </xf>
    <xf numFmtId="0" fontId="1" fillId="3" borderId="13" xfId="1" applyFont="1" applyFill="1" applyBorder="1" applyAlignment="1">
      <alignment horizontal="center"/>
    </xf>
    <xf numFmtId="0" fontId="1" fillId="3" borderId="13" xfId="1" applyFill="1" applyBorder="1" applyAlignment="1">
      <alignment horizontal="center"/>
    </xf>
    <xf numFmtId="164" fontId="5" fillId="0" borderId="6" xfId="1" applyNumberFormat="1" applyFont="1" applyFill="1" applyBorder="1" applyAlignment="1">
      <alignment horizontal="center"/>
    </xf>
    <xf numFmtId="0" fontId="21" fillId="0" borderId="0" xfId="1" applyFont="1" applyAlignment="1">
      <alignment horizontal="right"/>
    </xf>
    <xf numFmtId="164" fontId="1" fillId="0" borderId="12" xfId="1" applyNumberFormat="1" applyBorder="1" applyAlignment="1">
      <alignment horizontal="center"/>
    </xf>
    <xf numFmtId="0" fontId="1" fillId="0" borderId="0" xfId="1" applyProtection="1">
      <protection hidden="1"/>
    </xf>
    <xf numFmtId="0" fontId="1" fillId="0" borderId="0" xfId="1" applyAlignment="1" applyProtection="1">
      <alignment horizontal="right"/>
      <protection hidden="1"/>
    </xf>
    <xf numFmtId="0" fontId="4" fillId="0" borderId="0" xfId="1" applyFont="1" applyAlignment="1" applyProtection="1">
      <alignment horizontal="right"/>
      <protection hidden="1"/>
    </xf>
    <xf numFmtId="1" fontId="4" fillId="0" borderId="0" xfId="1" applyNumberFormat="1" applyFont="1" applyAlignment="1" applyProtection="1">
      <alignment horizontal="left"/>
      <protection hidden="1"/>
    </xf>
    <xf numFmtId="0" fontId="1" fillId="0" borderId="19" xfId="1" applyBorder="1" applyAlignment="1" applyProtection="1">
      <alignment horizontal="right"/>
      <protection hidden="1"/>
    </xf>
    <xf numFmtId="165" fontId="1" fillId="0" borderId="19" xfId="1" applyNumberFormat="1" applyBorder="1" applyAlignment="1" applyProtection="1">
      <alignment horizontal="right"/>
      <protection hidden="1"/>
    </xf>
    <xf numFmtId="0" fontId="4" fillId="0" borderId="0" xfId="1" applyFont="1" applyProtection="1">
      <protection hidden="1"/>
    </xf>
    <xf numFmtId="0" fontId="1" fillId="0" borderId="20" xfId="1" applyBorder="1" applyAlignment="1" applyProtection="1">
      <alignment horizontal="right"/>
      <protection hidden="1"/>
    </xf>
    <xf numFmtId="165" fontId="1" fillId="0" borderId="20" xfId="1" applyNumberFormat="1" applyBorder="1" applyAlignment="1" applyProtection="1">
      <alignment horizontal="right"/>
      <protection hidden="1"/>
    </xf>
    <xf numFmtId="0" fontId="1" fillId="0" borderId="21" xfId="1" applyBorder="1" applyAlignment="1" applyProtection="1">
      <alignment horizontal="right"/>
      <protection hidden="1"/>
    </xf>
    <xf numFmtId="1" fontId="1" fillId="0" borderId="21" xfId="1" applyNumberFormat="1" applyBorder="1" applyProtection="1">
      <protection hidden="1"/>
    </xf>
    <xf numFmtId="0" fontId="21" fillId="0" borderId="0" xfId="1" applyFont="1" applyProtection="1">
      <protection hidden="1"/>
    </xf>
    <xf numFmtId="1" fontId="1" fillId="0" borderId="12" xfId="1" applyNumberFormat="1" applyBorder="1" applyProtection="1">
      <protection hidden="1"/>
    </xf>
    <xf numFmtId="0" fontId="4" fillId="0" borderId="16" xfId="1" applyFont="1" applyBorder="1" applyAlignment="1" applyProtection="1">
      <alignment horizontal="center"/>
      <protection hidden="1"/>
    </xf>
    <xf numFmtId="0" fontId="1" fillId="0" borderId="0" xfId="1" applyAlignment="1" applyProtection="1">
      <alignment horizontal="center"/>
      <protection hidden="1"/>
    </xf>
    <xf numFmtId="0" fontId="1" fillId="0" borderId="12" xfId="1" applyBorder="1" applyProtection="1">
      <protection hidden="1"/>
    </xf>
    <xf numFmtId="0" fontId="1" fillId="0" borderId="0" xfId="1" applyBorder="1" applyAlignment="1" applyProtection="1">
      <alignment horizontal="center"/>
      <protection hidden="1"/>
    </xf>
    <xf numFmtId="0" fontId="1" fillId="0" borderId="12" xfId="1" applyBorder="1" applyAlignment="1" applyProtection="1">
      <alignment horizontal="right"/>
      <protection hidden="1"/>
    </xf>
    <xf numFmtId="165" fontId="1" fillId="0" borderId="0" xfId="1" applyNumberFormat="1" applyProtection="1">
      <protection hidden="1"/>
    </xf>
    <xf numFmtId="0" fontId="1" fillId="0" borderId="16" xfId="1" applyBorder="1" applyProtection="1">
      <protection hidden="1"/>
    </xf>
    <xf numFmtId="0" fontId="1" fillId="0" borderId="16" xfId="1" applyBorder="1" applyAlignment="1" applyProtection="1">
      <alignment horizontal="center"/>
      <protection hidden="1"/>
    </xf>
    <xf numFmtId="0" fontId="1" fillId="0" borderId="16" xfId="1" applyBorder="1" applyAlignment="1" applyProtection="1">
      <alignment horizontal="right"/>
      <protection hidden="1"/>
    </xf>
    <xf numFmtId="165" fontId="1" fillId="0" borderId="16" xfId="1" applyNumberFormat="1" applyBorder="1" applyAlignment="1" applyProtection="1">
      <alignment horizontal="right"/>
      <protection hidden="1"/>
    </xf>
    <xf numFmtId="1" fontId="1" fillId="0" borderId="0" xfId="1" applyNumberFormat="1" applyProtection="1">
      <protection hidden="1"/>
    </xf>
    <xf numFmtId="1" fontId="1" fillId="0" borderId="22" xfId="1" applyNumberFormat="1" applyBorder="1" applyProtection="1">
      <protection hidden="1"/>
    </xf>
    <xf numFmtId="1" fontId="1" fillId="0" borderId="17" xfId="1" applyNumberFormat="1" applyBorder="1" applyProtection="1">
      <protection hidden="1"/>
    </xf>
    <xf numFmtId="0" fontId="1" fillId="0" borderId="0" xfId="1" applyProtection="1">
      <protection locked="0"/>
    </xf>
    <xf numFmtId="0" fontId="1" fillId="0" borderId="0" xfId="1" applyAlignment="1" applyProtection="1">
      <alignment horizontal="right"/>
      <protection locked="0"/>
    </xf>
    <xf numFmtId="1" fontId="1" fillId="0" borderId="0" xfId="1" applyNumberFormat="1" applyProtection="1">
      <protection locked="0"/>
    </xf>
    <xf numFmtId="0" fontId="4" fillId="0" borderId="4" xfId="1" applyFont="1" applyBorder="1" applyAlignment="1" applyProtection="1">
      <alignment horizontal="center"/>
      <protection hidden="1"/>
    </xf>
    <xf numFmtId="0" fontId="4" fillId="0" borderId="5" xfId="1" applyFont="1" applyBorder="1" applyAlignment="1" applyProtection="1">
      <alignment horizontal="center"/>
      <protection hidden="1"/>
    </xf>
    <xf numFmtId="0" fontId="4" fillId="0" borderId="0" xfId="1" applyFont="1" applyBorder="1" applyAlignment="1" applyProtection="1">
      <alignment horizontal="center"/>
      <protection hidden="1"/>
    </xf>
    <xf numFmtId="0" fontId="4" fillId="0" borderId="6" xfId="1" applyFont="1" applyBorder="1" applyAlignment="1" applyProtection="1">
      <alignment horizontal="center"/>
      <protection hidden="1"/>
    </xf>
    <xf numFmtId="0" fontId="4" fillId="0" borderId="7" xfId="1" applyFont="1" applyBorder="1" applyAlignment="1" applyProtection="1">
      <alignment horizontal="center"/>
      <protection hidden="1"/>
    </xf>
    <xf numFmtId="0" fontId="1" fillId="0" borderId="8" xfId="1" applyBorder="1" applyProtection="1">
      <protection hidden="1"/>
    </xf>
    <xf numFmtId="0" fontId="1" fillId="0" borderId="9" xfId="1" applyBorder="1" applyProtection="1">
      <protection hidden="1"/>
    </xf>
    <xf numFmtId="0" fontId="1" fillId="0" borderId="10" xfId="1" applyBorder="1" applyProtection="1">
      <protection hidden="1"/>
    </xf>
    <xf numFmtId="0" fontId="1" fillId="0" borderId="11" xfId="1" applyBorder="1" applyProtection="1">
      <protection hidden="1"/>
    </xf>
    <xf numFmtId="0" fontId="1" fillId="0" borderId="10" xfId="1" applyBorder="1" applyAlignment="1" applyProtection="1">
      <alignment horizontal="center"/>
      <protection hidden="1"/>
    </xf>
    <xf numFmtId="0" fontId="1" fillId="0" borderId="0" xfId="1" applyNumberFormat="1" applyFill="1" applyBorder="1" applyProtection="1">
      <protection hidden="1"/>
    </xf>
    <xf numFmtId="164" fontId="5" fillId="0" borderId="6" xfId="1" applyNumberFormat="1" applyFont="1" applyFill="1" applyBorder="1" applyAlignment="1" applyProtection="1">
      <alignment horizontal="center"/>
      <protection hidden="1"/>
    </xf>
    <xf numFmtId="0" fontId="1" fillId="0" borderId="0" xfId="1" applyFill="1" applyProtection="1">
      <protection hidden="1"/>
    </xf>
    <xf numFmtId="164" fontId="1" fillId="0" borderId="0" xfId="1" applyNumberFormat="1" applyFill="1" applyAlignment="1" applyProtection="1">
      <alignment horizontal="center"/>
      <protection hidden="1"/>
    </xf>
    <xf numFmtId="0" fontId="21" fillId="0" borderId="0" xfId="1" applyFont="1" applyAlignment="1" applyProtection="1">
      <alignment horizontal="right"/>
      <protection hidden="1"/>
    </xf>
    <xf numFmtId="164" fontId="1" fillId="0" borderId="0" xfId="1" applyNumberFormat="1" applyAlignment="1" applyProtection="1">
      <alignment horizontal="center"/>
      <protection hidden="1"/>
    </xf>
    <xf numFmtId="0" fontId="1" fillId="0" borderId="4" xfId="1" applyBorder="1" applyProtection="1">
      <protection hidden="1"/>
    </xf>
    <xf numFmtId="0" fontId="1" fillId="0" borderId="5" xfId="1" applyBorder="1" applyProtection="1">
      <protection hidden="1"/>
    </xf>
    <xf numFmtId="0" fontId="1" fillId="0" borderId="0" xfId="1" applyBorder="1" applyProtection="1">
      <protection hidden="1"/>
    </xf>
    <xf numFmtId="0" fontId="5" fillId="0" borderId="6" xfId="1" applyFont="1" applyBorder="1" applyProtection="1">
      <protection hidden="1"/>
    </xf>
    <xf numFmtId="0" fontId="1" fillId="0" borderId="14" xfId="1" applyBorder="1" applyProtection="1">
      <protection hidden="1"/>
    </xf>
    <xf numFmtId="0" fontId="1" fillId="0" borderId="15" xfId="1" applyBorder="1" applyProtection="1">
      <protection hidden="1"/>
    </xf>
    <xf numFmtId="164" fontId="5" fillId="0" borderId="17" xfId="1" applyNumberFormat="1" applyFont="1" applyBorder="1" applyAlignment="1" applyProtection="1">
      <alignment horizontal="center"/>
      <protection hidden="1"/>
    </xf>
    <xf numFmtId="164" fontId="1" fillId="0" borderId="12" xfId="1" applyNumberFormat="1" applyBorder="1" applyAlignment="1" applyProtection="1">
      <alignment horizontal="center"/>
      <protection hidden="1"/>
    </xf>
    <xf numFmtId="164" fontId="4" fillId="0" borderId="17" xfId="1" applyNumberFormat="1" applyFont="1" applyBorder="1" applyAlignment="1" applyProtection="1">
      <alignment horizontal="center"/>
      <protection hidden="1"/>
    </xf>
    <xf numFmtId="0" fontId="6" fillId="0" borderId="0" xfId="1" applyFont="1" applyProtection="1">
      <protection hidden="1"/>
    </xf>
    <xf numFmtId="0" fontId="1" fillId="0" borderId="13" xfId="1" applyFill="1" applyBorder="1" applyAlignment="1" applyProtection="1">
      <alignment horizontal="center"/>
      <protection locked="0" hidden="1"/>
    </xf>
    <xf numFmtId="0" fontId="1" fillId="0" borderId="4" xfId="1" applyFont="1" applyFill="1" applyBorder="1" applyAlignment="1" applyProtection="1">
      <alignment horizontal="center"/>
      <protection locked="0" hidden="1"/>
    </xf>
    <xf numFmtId="20" fontId="1" fillId="0" borderId="12" xfId="1" applyNumberFormat="1" applyFill="1" applyBorder="1" applyProtection="1">
      <protection locked="0" hidden="1"/>
    </xf>
    <xf numFmtId="0" fontId="1" fillId="0" borderId="8" xfId="1" applyFont="1" applyFill="1" applyBorder="1" applyAlignment="1" applyProtection="1">
      <alignment horizontal="center"/>
      <protection locked="0" hidden="1"/>
    </xf>
    <xf numFmtId="0" fontId="1" fillId="0" borderId="13" xfId="1" applyFont="1" applyFill="1" applyBorder="1" applyAlignment="1" applyProtection="1">
      <alignment horizontal="center"/>
      <protection locked="0" hidden="1"/>
    </xf>
    <xf numFmtId="0" fontId="1" fillId="0" borderId="8" xfId="1" applyFill="1" applyBorder="1" applyAlignment="1" applyProtection="1">
      <alignment horizontal="center"/>
      <protection locked="0" hidden="1"/>
    </xf>
    <xf numFmtId="0" fontId="1" fillId="0" borderId="4" xfId="1" applyFill="1" applyBorder="1" applyAlignment="1" applyProtection="1">
      <alignment horizontal="center"/>
      <protection locked="0" hidden="1"/>
    </xf>
    <xf numFmtId="0" fontId="1" fillId="3" borderId="0" xfId="1" applyFill="1" applyProtection="1">
      <protection hidden="1"/>
    </xf>
    <xf numFmtId="0" fontId="1" fillId="3" borderId="0" xfId="1" applyFill="1" applyAlignment="1" applyProtection="1">
      <alignment horizontal="right"/>
      <protection hidden="1"/>
    </xf>
    <xf numFmtId="0" fontId="0" fillId="17" borderId="0" xfId="0" applyFill="1"/>
    <xf numFmtId="0" fontId="1" fillId="0" borderId="0" xfId="1" applyFont="1" applyAlignment="1" applyProtection="1">
      <alignment horizontal="right"/>
      <protection hidden="1"/>
    </xf>
    <xf numFmtId="164" fontId="21" fillId="0" borderId="0" xfId="1" applyNumberFormat="1" applyFont="1" applyAlignment="1" applyProtection="1">
      <alignment horizontal="center"/>
      <protection hidden="1"/>
    </xf>
    <xf numFmtId="0" fontId="21" fillId="0" borderId="0" xfId="1" applyFont="1" applyAlignment="1" applyProtection="1">
      <alignment horizontal="center"/>
      <protection hidden="1"/>
    </xf>
    <xf numFmtId="0" fontId="24" fillId="0" borderId="0" xfId="0" applyFont="1"/>
    <xf numFmtId="0" fontId="0" fillId="0" borderId="0" xfId="0" applyFill="1"/>
    <xf numFmtId="164" fontId="1" fillId="0" borderId="0" xfId="1" applyNumberFormat="1" applyBorder="1" applyAlignment="1" applyProtection="1">
      <alignment horizontal="center"/>
      <protection hidden="1"/>
    </xf>
    <xf numFmtId="164" fontId="5" fillId="0" borderId="0" xfId="1" applyNumberFormat="1" applyFont="1" applyFill="1" applyBorder="1" applyAlignment="1" applyProtection="1">
      <alignment horizontal="center"/>
      <protection hidden="1"/>
    </xf>
    <xf numFmtId="164" fontId="1" fillId="0" borderId="0" xfId="1" applyNumberFormat="1" applyFill="1" applyBorder="1" applyAlignment="1" applyProtection="1">
      <alignment horizontal="center"/>
      <protection hidden="1"/>
    </xf>
    <xf numFmtId="0" fontId="0" fillId="0" borderId="0" xfId="0" applyFill="1" applyAlignment="1">
      <alignment wrapText="1"/>
    </xf>
    <xf numFmtId="0" fontId="4" fillId="0" borderId="0" xfId="1" applyFont="1" applyAlignment="1">
      <alignment horizontal="right"/>
    </xf>
    <xf numFmtId="0" fontId="1" fillId="2" borderId="0" xfId="1" applyFill="1" applyAlignment="1">
      <alignment wrapText="1"/>
    </xf>
    <xf numFmtId="0" fontId="0" fillId="2" borderId="0" xfId="0" applyFill="1" applyAlignment="1">
      <alignment wrapText="1"/>
    </xf>
    <xf numFmtId="0" fontId="2" fillId="0" borderId="0" xfId="1" applyFont="1" applyAlignment="1">
      <alignment horizontal="center"/>
    </xf>
    <xf numFmtId="0" fontId="3" fillId="0" borderId="0" xfId="1" applyFont="1" applyAlignment="1">
      <alignment horizontal="center"/>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1" fillId="18" borderId="0" xfId="1" applyFill="1" applyAlignment="1" applyProtection="1">
      <alignment horizontal="center"/>
      <protection hidden="1"/>
    </xf>
    <xf numFmtId="0" fontId="0" fillId="18" borderId="0" xfId="0" applyFill="1" applyAlignment="1">
      <alignment horizontal="center"/>
    </xf>
    <xf numFmtId="0" fontId="4" fillId="0" borderId="1" xfId="1" applyFont="1" applyBorder="1" applyAlignment="1" applyProtection="1">
      <alignment horizontal="center"/>
      <protection hidden="1"/>
    </xf>
    <xf numFmtId="0" fontId="4" fillId="0" borderId="2" xfId="1" applyFont="1" applyBorder="1" applyAlignment="1" applyProtection="1">
      <alignment horizontal="center"/>
      <protection hidden="1"/>
    </xf>
    <xf numFmtId="0" fontId="4" fillId="0" borderId="3" xfId="1" applyFont="1" applyBorder="1" applyAlignment="1" applyProtection="1">
      <alignment horizontal="center"/>
      <protection hidden="1"/>
    </xf>
    <xf numFmtId="0" fontId="4" fillId="0" borderId="0" xfId="1" applyFont="1" applyAlignment="1" applyProtection="1">
      <alignment horizontal="right"/>
      <protection hidden="1"/>
    </xf>
    <xf numFmtId="0" fontId="2" fillId="0" borderId="0" xfId="1" applyFont="1" applyAlignment="1" applyProtection="1">
      <alignment horizontal="center"/>
      <protection hidden="1"/>
    </xf>
    <xf numFmtId="0" fontId="22" fillId="0" borderId="0" xfId="1" applyFont="1" applyAlignment="1" applyProtection="1">
      <alignment horizontal="center"/>
      <protection locked="0" hidden="1"/>
    </xf>
  </cellXfs>
  <cellStyles count="2755">
    <cellStyle name="20% - Accent1 10" xfId="3"/>
    <cellStyle name="20% - Accent1 10 2" xfId="4"/>
    <cellStyle name="20% - Accent1 10 2 2" xfId="5"/>
    <cellStyle name="20% - Accent1 10 2 3" xfId="6"/>
    <cellStyle name="20% - Accent1 10 2 4" xfId="7"/>
    <cellStyle name="20% - Accent1 10 3" xfId="8"/>
    <cellStyle name="20% - Accent1 10 4" xfId="9"/>
    <cellStyle name="20% - Accent1 10 5" xfId="10"/>
    <cellStyle name="20% - Accent1 11" xfId="11"/>
    <cellStyle name="20% - Accent1 11 2" xfId="12"/>
    <cellStyle name="20% - Accent1 11 2 2" xfId="13"/>
    <cellStyle name="20% - Accent1 11 2 3" xfId="14"/>
    <cellStyle name="20% - Accent1 11 2 4" xfId="15"/>
    <cellStyle name="20% - Accent1 11 3" xfId="16"/>
    <cellStyle name="20% - Accent1 11 4" xfId="17"/>
    <cellStyle name="20% - Accent1 11 5" xfId="18"/>
    <cellStyle name="20% - Accent1 12" xfId="19"/>
    <cellStyle name="20% - Accent1 12 2" xfId="20"/>
    <cellStyle name="20% - Accent1 12 2 2" xfId="21"/>
    <cellStyle name="20% - Accent1 12 2 3" xfId="22"/>
    <cellStyle name="20% - Accent1 12 2 4" xfId="23"/>
    <cellStyle name="20% - Accent1 12 3" xfId="24"/>
    <cellStyle name="20% - Accent1 12 4" xfId="25"/>
    <cellStyle name="20% - Accent1 12 5" xfId="26"/>
    <cellStyle name="20% - Accent1 13" xfId="27"/>
    <cellStyle name="20% - Accent1 13 2" xfId="28"/>
    <cellStyle name="20% - Accent1 13 3" xfId="29"/>
    <cellStyle name="20% - Accent1 13 4" xfId="30"/>
    <cellStyle name="20% - Accent1 14" xfId="31"/>
    <cellStyle name="20% - Accent1 15" xfId="32"/>
    <cellStyle name="20% - Accent1 16" xfId="33"/>
    <cellStyle name="20% - Accent1 17" xfId="34"/>
    <cellStyle name="20% - Accent1 18" xfId="35"/>
    <cellStyle name="20% - Accent1 19" xfId="36"/>
    <cellStyle name="20% - Accent1 2" xfId="37"/>
    <cellStyle name="20% - Accent1 2 10" xfId="38"/>
    <cellStyle name="20% - Accent1 2 11" xfId="39"/>
    <cellStyle name="20% - Accent1 2 12" xfId="40"/>
    <cellStyle name="20% - Accent1 2 13" xfId="41"/>
    <cellStyle name="20% - Accent1 2 14" xfId="42"/>
    <cellStyle name="20% - Accent1 2 15" xfId="43"/>
    <cellStyle name="20% - Accent1 2 16" xfId="44"/>
    <cellStyle name="20% - Accent1 2 17" xfId="45"/>
    <cellStyle name="20% - Accent1 2 2" xfId="46"/>
    <cellStyle name="20% - Accent1 2 2 2" xfId="47"/>
    <cellStyle name="20% - Accent1 2 2 2 2" xfId="48"/>
    <cellStyle name="20% - Accent1 2 2 2 3" xfId="49"/>
    <cellStyle name="20% - Accent1 2 2 2 4" xfId="50"/>
    <cellStyle name="20% - Accent1 2 2 3" xfId="51"/>
    <cellStyle name="20% - Accent1 2 2 4" xfId="52"/>
    <cellStyle name="20% - Accent1 2 2 5" xfId="53"/>
    <cellStyle name="20% - Accent1 2 2 6" xfId="54"/>
    <cellStyle name="20% - Accent1 2 3" xfId="55"/>
    <cellStyle name="20% - Accent1 2 3 2" xfId="56"/>
    <cellStyle name="20% - Accent1 2 3 2 2" xfId="57"/>
    <cellStyle name="20% - Accent1 2 3 2 3" xfId="58"/>
    <cellStyle name="20% - Accent1 2 3 2 4" xfId="59"/>
    <cellStyle name="20% - Accent1 2 3 3" xfId="60"/>
    <cellStyle name="20% - Accent1 2 3 4" xfId="61"/>
    <cellStyle name="20% - Accent1 2 3 5" xfId="62"/>
    <cellStyle name="20% - Accent1 2 4" xfId="63"/>
    <cellStyle name="20% - Accent1 2 4 2" xfId="64"/>
    <cellStyle name="20% - Accent1 2 4 2 2" xfId="65"/>
    <cellStyle name="20% - Accent1 2 4 2 3" xfId="66"/>
    <cellStyle name="20% - Accent1 2 4 2 4" xfId="67"/>
    <cellStyle name="20% - Accent1 2 4 3" xfId="68"/>
    <cellStyle name="20% - Accent1 2 4 4" xfId="69"/>
    <cellStyle name="20% - Accent1 2 4 5" xfId="70"/>
    <cellStyle name="20% - Accent1 2 5" xfId="71"/>
    <cellStyle name="20% - Accent1 2 5 2" xfId="72"/>
    <cellStyle name="20% - Accent1 2 5 3" xfId="73"/>
    <cellStyle name="20% - Accent1 2 5 4" xfId="74"/>
    <cellStyle name="20% - Accent1 2 6" xfId="75"/>
    <cellStyle name="20% - Accent1 2 7" xfId="76"/>
    <cellStyle name="20% - Accent1 2 8" xfId="77"/>
    <cellStyle name="20% - Accent1 2 9" xfId="78"/>
    <cellStyle name="20% - Accent1 20" xfId="79"/>
    <cellStyle name="20% - Accent1 21" xfId="80"/>
    <cellStyle name="20% - Accent1 22" xfId="81"/>
    <cellStyle name="20% - Accent1 23" xfId="82"/>
    <cellStyle name="20% - Accent1 24" xfId="83"/>
    <cellStyle name="20% - Accent1 3" xfId="84"/>
    <cellStyle name="20% - Accent1 3 2" xfId="85"/>
    <cellStyle name="20% - Accent1 3 2 2" xfId="86"/>
    <cellStyle name="20% - Accent1 3 2 2 2" xfId="87"/>
    <cellStyle name="20% - Accent1 3 2 2 3" xfId="88"/>
    <cellStyle name="20% - Accent1 3 2 2 4" xfId="89"/>
    <cellStyle name="20% - Accent1 3 2 3" xfId="90"/>
    <cellStyle name="20% - Accent1 3 2 4" xfId="91"/>
    <cellStyle name="20% - Accent1 3 2 5" xfId="92"/>
    <cellStyle name="20% - Accent1 3 3" xfId="93"/>
    <cellStyle name="20% - Accent1 3 3 2" xfId="94"/>
    <cellStyle name="20% - Accent1 3 3 3" xfId="95"/>
    <cellStyle name="20% - Accent1 3 3 4" xfId="96"/>
    <cellStyle name="20% - Accent1 3 4" xfId="97"/>
    <cellStyle name="20% - Accent1 3 5" xfId="98"/>
    <cellStyle name="20% - Accent1 3 6" xfId="99"/>
    <cellStyle name="20% - Accent1 3 7" xfId="100"/>
    <cellStyle name="20% - Accent1 4" xfId="101"/>
    <cellStyle name="20% - Accent1 4 2" xfId="102"/>
    <cellStyle name="20% - Accent1 4 2 2" xfId="103"/>
    <cellStyle name="20% - Accent1 4 2 2 2" xfId="104"/>
    <cellStyle name="20% - Accent1 4 2 2 3" xfId="105"/>
    <cellStyle name="20% - Accent1 4 2 2 4" xfId="106"/>
    <cellStyle name="20% - Accent1 4 2 3" xfId="107"/>
    <cellStyle name="20% - Accent1 4 2 4" xfId="108"/>
    <cellStyle name="20% - Accent1 4 2 5" xfId="109"/>
    <cellStyle name="20% - Accent1 4 3" xfId="110"/>
    <cellStyle name="20% - Accent1 4 3 2" xfId="111"/>
    <cellStyle name="20% - Accent1 4 3 3" xfId="112"/>
    <cellStyle name="20% - Accent1 4 3 4" xfId="113"/>
    <cellStyle name="20% - Accent1 4 4" xfId="114"/>
    <cellStyle name="20% - Accent1 4 5" xfId="115"/>
    <cellStyle name="20% - Accent1 4 6" xfId="116"/>
    <cellStyle name="20% - Accent1 5" xfId="117"/>
    <cellStyle name="20% - Accent1 5 2" xfId="118"/>
    <cellStyle name="20% - Accent1 5 2 2" xfId="119"/>
    <cellStyle name="20% - Accent1 5 2 2 2" xfId="120"/>
    <cellStyle name="20% - Accent1 5 2 2 3" xfId="121"/>
    <cellStyle name="20% - Accent1 5 2 2 4" xfId="122"/>
    <cellStyle name="20% - Accent1 5 2 3" xfId="123"/>
    <cellStyle name="20% - Accent1 5 2 4" xfId="124"/>
    <cellStyle name="20% - Accent1 5 2 5" xfId="125"/>
    <cellStyle name="20% - Accent1 5 3" xfId="126"/>
    <cellStyle name="20% - Accent1 5 3 2" xfId="127"/>
    <cellStyle name="20% - Accent1 5 3 3" xfId="128"/>
    <cellStyle name="20% - Accent1 5 3 4" xfId="129"/>
    <cellStyle name="20% - Accent1 5 4" xfId="130"/>
    <cellStyle name="20% - Accent1 5 5" xfId="131"/>
    <cellStyle name="20% - Accent1 5 6" xfId="132"/>
    <cellStyle name="20% - Accent1 6" xfId="133"/>
    <cellStyle name="20% - Accent1 6 2" xfId="134"/>
    <cellStyle name="20% - Accent1 6 2 2" xfId="135"/>
    <cellStyle name="20% - Accent1 6 2 2 2" xfId="136"/>
    <cellStyle name="20% - Accent1 6 2 2 3" xfId="137"/>
    <cellStyle name="20% - Accent1 6 2 2 4" xfId="138"/>
    <cellStyle name="20% - Accent1 6 2 3" xfId="139"/>
    <cellStyle name="20% - Accent1 6 2 4" xfId="140"/>
    <cellStyle name="20% - Accent1 6 2 5" xfId="141"/>
    <cellStyle name="20% - Accent1 6 3" xfId="142"/>
    <cellStyle name="20% - Accent1 6 3 2" xfId="143"/>
    <cellStyle name="20% - Accent1 6 3 3" xfId="144"/>
    <cellStyle name="20% - Accent1 6 3 4" xfId="145"/>
    <cellStyle name="20% - Accent1 6 4" xfId="146"/>
    <cellStyle name="20% - Accent1 6 5" xfId="147"/>
    <cellStyle name="20% - Accent1 6 6" xfId="148"/>
    <cellStyle name="20% - Accent1 7" xfId="149"/>
    <cellStyle name="20% - Accent1 7 2" xfId="150"/>
    <cellStyle name="20% - Accent1 7 2 2" xfId="151"/>
    <cellStyle name="20% - Accent1 7 2 2 2" xfId="152"/>
    <cellStyle name="20% - Accent1 7 2 2 3" xfId="153"/>
    <cellStyle name="20% - Accent1 7 2 2 4" xfId="154"/>
    <cellStyle name="20% - Accent1 7 2 3" xfId="155"/>
    <cellStyle name="20% - Accent1 7 2 4" xfId="156"/>
    <cellStyle name="20% - Accent1 7 2 5" xfId="157"/>
    <cellStyle name="20% - Accent1 7 3" xfId="158"/>
    <cellStyle name="20% - Accent1 7 3 2" xfId="159"/>
    <cellStyle name="20% - Accent1 7 3 3" xfId="160"/>
    <cellStyle name="20% - Accent1 7 3 4" xfId="161"/>
    <cellStyle name="20% - Accent1 7 4" xfId="162"/>
    <cellStyle name="20% - Accent1 7 5" xfId="163"/>
    <cellStyle name="20% - Accent1 7 6" xfId="164"/>
    <cellStyle name="20% - Accent1 8" xfId="165"/>
    <cellStyle name="20% - Accent1 8 2" xfId="166"/>
    <cellStyle name="20% - Accent1 8 2 2" xfId="167"/>
    <cellStyle name="20% - Accent1 8 2 3" xfId="168"/>
    <cellStyle name="20% - Accent1 8 2 4" xfId="169"/>
    <cellStyle name="20% - Accent1 8 3" xfId="170"/>
    <cellStyle name="20% - Accent1 8 4" xfId="171"/>
    <cellStyle name="20% - Accent1 8 5" xfId="172"/>
    <cellStyle name="20% - Accent1 9" xfId="173"/>
    <cellStyle name="20% - Accent1 9 2" xfId="174"/>
    <cellStyle name="20% - Accent1 9 2 2" xfId="175"/>
    <cellStyle name="20% - Accent1 9 2 3" xfId="176"/>
    <cellStyle name="20% - Accent1 9 2 4" xfId="177"/>
    <cellStyle name="20% - Accent1 9 3" xfId="178"/>
    <cellStyle name="20% - Accent1 9 4" xfId="179"/>
    <cellStyle name="20% - Accent1 9 5" xfId="180"/>
    <cellStyle name="20% - Accent2 10" xfId="181"/>
    <cellStyle name="20% - Accent2 10 2" xfId="182"/>
    <cellStyle name="20% - Accent2 10 2 2" xfId="183"/>
    <cellStyle name="20% - Accent2 10 2 3" xfId="184"/>
    <cellStyle name="20% - Accent2 10 2 4" xfId="185"/>
    <cellStyle name="20% - Accent2 10 3" xfId="186"/>
    <cellStyle name="20% - Accent2 10 4" xfId="187"/>
    <cellStyle name="20% - Accent2 10 5" xfId="188"/>
    <cellStyle name="20% - Accent2 11" xfId="189"/>
    <cellStyle name="20% - Accent2 11 2" xfId="190"/>
    <cellStyle name="20% - Accent2 11 2 2" xfId="191"/>
    <cellStyle name="20% - Accent2 11 2 3" xfId="192"/>
    <cellStyle name="20% - Accent2 11 2 4" xfId="193"/>
    <cellStyle name="20% - Accent2 11 3" xfId="194"/>
    <cellStyle name="20% - Accent2 11 4" xfId="195"/>
    <cellStyle name="20% - Accent2 11 5" xfId="196"/>
    <cellStyle name="20% - Accent2 12" xfId="197"/>
    <cellStyle name="20% - Accent2 12 2" xfId="198"/>
    <cellStyle name="20% - Accent2 12 2 2" xfId="199"/>
    <cellStyle name="20% - Accent2 12 2 3" xfId="200"/>
    <cellStyle name="20% - Accent2 12 2 4" xfId="201"/>
    <cellStyle name="20% - Accent2 12 3" xfId="202"/>
    <cellStyle name="20% - Accent2 12 4" xfId="203"/>
    <cellStyle name="20% - Accent2 12 5" xfId="204"/>
    <cellStyle name="20% - Accent2 13" xfId="205"/>
    <cellStyle name="20% - Accent2 13 2" xfId="206"/>
    <cellStyle name="20% - Accent2 13 3" xfId="207"/>
    <cellStyle name="20% - Accent2 13 4" xfId="208"/>
    <cellStyle name="20% - Accent2 14" xfId="209"/>
    <cellStyle name="20% - Accent2 15" xfId="210"/>
    <cellStyle name="20% - Accent2 16" xfId="211"/>
    <cellStyle name="20% - Accent2 17" xfId="212"/>
    <cellStyle name="20% - Accent2 18" xfId="213"/>
    <cellStyle name="20% - Accent2 19" xfId="214"/>
    <cellStyle name="20% - Accent2 2" xfId="215"/>
    <cellStyle name="20% - Accent2 2 10" xfId="216"/>
    <cellStyle name="20% - Accent2 2 11" xfId="217"/>
    <cellStyle name="20% - Accent2 2 12" xfId="218"/>
    <cellStyle name="20% - Accent2 2 13" xfId="219"/>
    <cellStyle name="20% - Accent2 2 14" xfId="220"/>
    <cellStyle name="20% - Accent2 2 15" xfId="221"/>
    <cellStyle name="20% - Accent2 2 16" xfId="222"/>
    <cellStyle name="20% - Accent2 2 17" xfId="223"/>
    <cellStyle name="20% - Accent2 2 2" xfId="224"/>
    <cellStyle name="20% - Accent2 2 2 2" xfId="225"/>
    <cellStyle name="20% - Accent2 2 2 2 2" xfId="226"/>
    <cellStyle name="20% - Accent2 2 2 2 3" xfId="227"/>
    <cellStyle name="20% - Accent2 2 2 2 4" xfId="228"/>
    <cellStyle name="20% - Accent2 2 2 3" xfId="229"/>
    <cellStyle name="20% - Accent2 2 2 4" xfId="230"/>
    <cellStyle name="20% - Accent2 2 2 5" xfId="231"/>
    <cellStyle name="20% - Accent2 2 2 6" xfId="232"/>
    <cellStyle name="20% - Accent2 2 3" xfId="233"/>
    <cellStyle name="20% - Accent2 2 3 2" xfId="234"/>
    <cellStyle name="20% - Accent2 2 3 2 2" xfId="235"/>
    <cellStyle name="20% - Accent2 2 3 2 3" xfId="236"/>
    <cellStyle name="20% - Accent2 2 3 2 4" xfId="237"/>
    <cellStyle name="20% - Accent2 2 3 3" xfId="238"/>
    <cellStyle name="20% - Accent2 2 3 4" xfId="239"/>
    <cellStyle name="20% - Accent2 2 3 5" xfId="240"/>
    <cellStyle name="20% - Accent2 2 4" xfId="241"/>
    <cellStyle name="20% - Accent2 2 4 2" xfId="242"/>
    <cellStyle name="20% - Accent2 2 4 2 2" xfId="243"/>
    <cellStyle name="20% - Accent2 2 4 2 3" xfId="244"/>
    <cellStyle name="20% - Accent2 2 4 2 4" xfId="245"/>
    <cellStyle name="20% - Accent2 2 4 3" xfId="246"/>
    <cellStyle name="20% - Accent2 2 4 4" xfId="247"/>
    <cellStyle name="20% - Accent2 2 4 5" xfId="248"/>
    <cellStyle name="20% - Accent2 2 5" xfId="249"/>
    <cellStyle name="20% - Accent2 2 5 2" xfId="250"/>
    <cellStyle name="20% - Accent2 2 5 3" xfId="251"/>
    <cellStyle name="20% - Accent2 2 5 4" xfId="252"/>
    <cellStyle name="20% - Accent2 2 6" xfId="253"/>
    <cellStyle name="20% - Accent2 2 7" xfId="254"/>
    <cellStyle name="20% - Accent2 2 8" xfId="255"/>
    <cellStyle name="20% - Accent2 2 9" xfId="256"/>
    <cellStyle name="20% - Accent2 20" xfId="257"/>
    <cellStyle name="20% - Accent2 21" xfId="258"/>
    <cellStyle name="20% - Accent2 22" xfId="259"/>
    <cellStyle name="20% - Accent2 23" xfId="260"/>
    <cellStyle name="20% - Accent2 24" xfId="261"/>
    <cellStyle name="20% - Accent2 3" xfId="262"/>
    <cellStyle name="20% - Accent2 3 2" xfId="263"/>
    <cellStyle name="20% - Accent2 3 2 2" xfId="264"/>
    <cellStyle name="20% - Accent2 3 2 2 2" xfId="265"/>
    <cellStyle name="20% - Accent2 3 2 2 3" xfId="266"/>
    <cellStyle name="20% - Accent2 3 2 2 4" xfId="267"/>
    <cellStyle name="20% - Accent2 3 2 3" xfId="268"/>
    <cellStyle name="20% - Accent2 3 2 4" xfId="269"/>
    <cellStyle name="20% - Accent2 3 2 5" xfId="270"/>
    <cellStyle name="20% - Accent2 3 3" xfId="271"/>
    <cellStyle name="20% - Accent2 3 3 2" xfId="272"/>
    <cellStyle name="20% - Accent2 3 3 3" xfId="273"/>
    <cellStyle name="20% - Accent2 3 3 4" xfId="274"/>
    <cellStyle name="20% - Accent2 3 4" xfId="275"/>
    <cellStyle name="20% - Accent2 3 5" xfId="276"/>
    <cellStyle name="20% - Accent2 3 6" xfId="277"/>
    <cellStyle name="20% - Accent2 3 7" xfId="278"/>
    <cellStyle name="20% - Accent2 4" xfId="279"/>
    <cellStyle name="20% - Accent2 4 2" xfId="280"/>
    <cellStyle name="20% - Accent2 4 2 2" xfId="281"/>
    <cellStyle name="20% - Accent2 4 2 2 2" xfId="282"/>
    <cellStyle name="20% - Accent2 4 2 2 3" xfId="283"/>
    <cellStyle name="20% - Accent2 4 2 2 4" xfId="284"/>
    <cellStyle name="20% - Accent2 4 2 3" xfId="285"/>
    <cellStyle name="20% - Accent2 4 2 4" xfId="286"/>
    <cellStyle name="20% - Accent2 4 2 5" xfId="287"/>
    <cellStyle name="20% - Accent2 4 3" xfId="288"/>
    <cellStyle name="20% - Accent2 4 3 2" xfId="289"/>
    <cellStyle name="20% - Accent2 4 3 3" xfId="290"/>
    <cellStyle name="20% - Accent2 4 3 4" xfId="291"/>
    <cellStyle name="20% - Accent2 4 4" xfId="292"/>
    <cellStyle name="20% - Accent2 4 5" xfId="293"/>
    <cellStyle name="20% - Accent2 4 6" xfId="294"/>
    <cellStyle name="20% - Accent2 5" xfId="295"/>
    <cellStyle name="20% - Accent2 5 2" xfId="296"/>
    <cellStyle name="20% - Accent2 5 2 2" xfId="297"/>
    <cellStyle name="20% - Accent2 5 2 2 2" xfId="298"/>
    <cellStyle name="20% - Accent2 5 2 2 3" xfId="299"/>
    <cellStyle name="20% - Accent2 5 2 2 4" xfId="300"/>
    <cellStyle name="20% - Accent2 5 2 3" xfId="301"/>
    <cellStyle name="20% - Accent2 5 2 4" xfId="302"/>
    <cellStyle name="20% - Accent2 5 2 5" xfId="303"/>
    <cellStyle name="20% - Accent2 5 3" xfId="304"/>
    <cellStyle name="20% - Accent2 5 3 2" xfId="305"/>
    <cellStyle name="20% - Accent2 5 3 3" xfId="306"/>
    <cellStyle name="20% - Accent2 5 3 4" xfId="307"/>
    <cellStyle name="20% - Accent2 5 4" xfId="308"/>
    <cellStyle name="20% - Accent2 5 5" xfId="309"/>
    <cellStyle name="20% - Accent2 5 6" xfId="310"/>
    <cellStyle name="20% - Accent2 6" xfId="311"/>
    <cellStyle name="20% - Accent2 6 2" xfId="312"/>
    <cellStyle name="20% - Accent2 6 2 2" xfId="313"/>
    <cellStyle name="20% - Accent2 6 2 2 2" xfId="314"/>
    <cellStyle name="20% - Accent2 6 2 2 3" xfId="315"/>
    <cellStyle name="20% - Accent2 6 2 2 4" xfId="316"/>
    <cellStyle name="20% - Accent2 6 2 3" xfId="317"/>
    <cellStyle name="20% - Accent2 6 2 4" xfId="318"/>
    <cellStyle name="20% - Accent2 6 2 5" xfId="319"/>
    <cellStyle name="20% - Accent2 6 3" xfId="320"/>
    <cellStyle name="20% - Accent2 6 3 2" xfId="321"/>
    <cellStyle name="20% - Accent2 6 3 3" xfId="322"/>
    <cellStyle name="20% - Accent2 6 3 4" xfId="323"/>
    <cellStyle name="20% - Accent2 6 4" xfId="324"/>
    <cellStyle name="20% - Accent2 6 5" xfId="325"/>
    <cellStyle name="20% - Accent2 6 6" xfId="326"/>
    <cellStyle name="20% - Accent2 7" xfId="327"/>
    <cellStyle name="20% - Accent2 7 2" xfId="328"/>
    <cellStyle name="20% - Accent2 7 2 2" xfId="329"/>
    <cellStyle name="20% - Accent2 7 2 2 2" xfId="330"/>
    <cellStyle name="20% - Accent2 7 2 2 3" xfId="331"/>
    <cellStyle name="20% - Accent2 7 2 2 4" xfId="332"/>
    <cellStyle name="20% - Accent2 7 2 3" xfId="333"/>
    <cellStyle name="20% - Accent2 7 2 4" xfId="334"/>
    <cellStyle name="20% - Accent2 7 2 5" xfId="335"/>
    <cellStyle name="20% - Accent2 7 3" xfId="336"/>
    <cellStyle name="20% - Accent2 7 3 2" xfId="337"/>
    <cellStyle name="20% - Accent2 7 3 3" xfId="338"/>
    <cellStyle name="20% - Accent2 7 3 4" xfId="339"/>
    <cellStyle name="20% - Accent2 7 4" xfId="340"/>
    <cellStyle name="20% - Accent2 7 5" xfId="341"/>
    <cellStyle name="20% - Accent2 7 6" xfId="342"/>
    <cellStyle name="20% - Accent2 8" xfId="343"/>
    <cellStyle name="20% - Accent2 8 2" xfId="344"/>
    <cellStyle name="20% - Accent2 8 2 2" xfId="345"/>
    <cellStyle name="20% - Accent2 8 2 3" xfId="346"/>
    <cellStyle name="20% - Accent2 8 2 4" xfId="347"/>
    <cellStyle name="20% - Accent2 8 3" xfId="348"/>
    <cellStyle name="20% - Accent2 8 4" xfId="349"/>
    <cellStyle name="20% - Accent2 8 5" xfId="350"/>
    <cellStyle name="20% - Accent2 9" xfId="351"/>
    <cellStyle name="20% - Accent2 9 2" xfId="352"/>
    <cellStyle name="20% - Accent2 9 2 2" xfId="353"/>
    <cellStyle name="20% - Accent2 9 2 3" xfId="354"/>
    <cellStyle name="20% - Accent2 9 2 4" xfId="355"/>
    <cellStyle name="20% - Accent2 9 3" xfId="356"/>
    <cellStyle name="20% - Accent2 9 4" xfId="357"/>
    <cellStyle name="20% - Accent2 9 5" xfId="358"/>
    <cellStyle name="20% - Accent3 10" xfId="359"/>
    <cellStyle name="20% - Accent3 10 2" xfId="360"/>
    <cellStyle name="20% - Accent3 10 2 2" xfId="361"/>
    <cellStyle name="20% - Accent3 10 2 3" xfId="362"/>
    <cellStyle name="20% - Accent3 10 2 4" xfId="363"/>
    <cellStyle name="20% - Accent3 10 3" xfId="364"/>
    <cellStyle name="20% - Accent3 10 4" xfId="365"/>
    <cellStyle name="20% - Accent3 10 5" xfId="366"/>
    <cellStyle name="20% - Accent3 11" xfId="367"/>
    <cellStyle name="20% - Accent3 11 2" xfId="368"/>
    <cellStyle name="20% - Accent3 11 2 2" xfId="369"/>
    <cellStyle name="20% - Accent3 11 2 3" xfId="370"/>
    <cellStyle name="20% - Accent3 11 2 4" xfId="371"/>
    <cellStyle name="20% - Accent3 11 3" xfId="372"/>
    <cellStyle name="20% - Accent3 11 4" xfId="373"/>
    <cellStyle name="20% - Accent3 11 5" xfId="374"/>
    <cellStyle name="20% - Accent3 12" xfId="375"/>
    <cellStyle name="20% - Accent3 12 2" xfId="376"/>
    <cellStyle name="20% - Accent3 12 2 2" xfId="377"/>
    <cellStyle name="20% - Accent3 12 2 3" xfId="378"/>
    <cellStyle name="20% - Accent3 12 2 4" xfId="379"/>
    <cellStyle name="20% - Accent3 12 3" xfId="380"/>
    <cellStyle name="20% - Accent3 12 4" xfId="381"/>
    <cellStyle name="20% - Accent3 12 5" xfId="382"/>
    <cellStyle name="20% - Accent3 13" xfId="383"/>
    <cellStyle name="20% - Accent3 13 2" xfId="384"/>
    <cellStyle name="20% - Accent3 13 3" xfId="385"/>
    <cellStyle name="20% - Accent3 13 4" xfId="386"/>
    <cellStyle name="20% - Accent3 14" xfId="387"/>
    <cellStyle name="20% - Accent3 15" xfId="388"/>
    <cellStyle name="20% - Accent3 16" xfId="389"/>
    <cellStyle name="20% - Accent3 17" xfId="390"/>
    <cellStyle name="20% - Accent3 18" xfId="391"/>
    <cellStyle name="20% - Accent3 19" xfId="392"/>
    <cellStyle name="20% - Accent3 2" xfId="393"/>
    <cellStyle name="20% - Accent3 2 10" xfId="394"/>
    <cellStyle name="20% - Accent3 2 11" xfId="395"/>
    <cellStyle name="20% - Accent3 2 12" xfId="396"/>
    <cellStyle name="20% - Accent3 2 13" xfId="397"/>
    <cellStyle name="20% - Accent3 2 14" xfId="398"/>
    <cellStyle name="20% - Accent3 2 15" xfId="399"/>
    <cellStyle name="20% - Accent3 2 16" xfId="400"/>
    <cellStyle name="20% - Accent3 2 17" xfId="401"/>
    <cellStyle name="20% - Accent3 2 2" xfId="402"/>
    <cellStyle name="20% - Accent3 2 2 2" xfId="403"/>
    <cellStyle name="20% - Accent3 2 2 2 2" xfId="404"/>
    <cellStyle name="20% - Accent3 2 2 2 3" xfId="405"/>
    <cellStyle name="20% - Accent3 2 2 2 4" xfId="406"/>
    <cellStyle name="20% - Accent3 2 2 3" xfId="407"/>
    <cellStyle name="20% - Accent3 2 2 4" xfId="408"/>
    <cellStyle name="20% - Accent3 2 2 5" xfId="409"/>
    <cellStyle name="20% - Accent3 2 2 6" xfId="410"/>
    <cellStyle name="20% - Accent3 2 3" xfId="411"/>
    <cellStyle name="20% - Accent3 2 3 2" xfId="412"/>
    <cellStyle name="20% - Accent3 2 3 2 2" xfId="413"/>
    <cellStyle name="20% - Accent3 2 3 2 3" xfId="414"/>
    <cellStyle name="20% - Accent3 2 3 2 4" xfId="415"/>
    <cellStyle name="20% - Accent3 2 3 3" xfId="416"/>
    <cellStyle name="20% - Accent3 2 3 4" xfId="417"/>
    <cellStyle name="20% - Accent3 2 3 5" xfId="418"/>
    <cellStyle name="20% - Accent3 2 4" xfId="419"/>
    <cellStyle name="20% - Accent3 2 4 2" xfId="420"/>
    <cellStyle name="20% - Accent3 2 4 2 2" xfId="421"/>
    <cellStyle name="20% - Accent3 2 4 2 3" xfId="422"/>
    <cellStyle name="20% - Accent3 2 4 2 4" xfId="423"/>
    <cellStyle name="20% - Accent3 2 4 3" xfId="424"/>
    <cellStyle name="20% - Accent3 2 4 4" xfId="425"/>
    <cellStyle name="20% - Accent3 2 4 5" xfId="426"/>
    <cellStyle name="20% - Accent3 2 5" xfId="427"/>
    <cellStyle name="20% - Accent3 2 5 2" xfId="428"/>
    <cellStyle name="20% - Accent3 2 5 3" xfId="429"/>
    <cellStyle name="20% - Accent3 2 5 4" xfId="430"/>
    <cellStyle name="20% - Accent3 2 6" xfId="431"/>
    <cellStyle name="20% - Accent3 2 7" xfId="432"/>
    <cellStyle name="20% - Accent3 2 8" xfId="433"/>
    <cellStyle name="20% - Accent3 2 9" xfId="434"/>
    <cellStyle name="20% - Accent3 20" xfId="435"/>
    <cellStyle name="20% - Accent3 21" xfId="436"/>
    <cellStyle name="20% - Accent3 22" xfId="437"/>
    <cellStyle name="20% - Accent3 23" xfId="438"/>
    <cellStyle name="20% - Accent3 24" xfId="439"/>
    <cellStyle name="20% - Accent3 3" xfId="440"/>
    <cellStyle name="20% - Accent3 3 2" xfId="441"/>
    <cellStyle name="20% - Accent3 3 2 2" xfId="442"/>
    <cellStyle name="20% - Accent3 3 2 2 2" xfId="443"/>
    <cellStyle name="20% - Accent3 3 2 2 3" xfId="444"/>
    <cellStyle name="20% - Accent3 3 2 2 4" xfId="445"/>
    <cellStyle name="20% - Accent3 3 2 3" xfId="446"/>
    <cellStyle name="20% - Accent3 3 2 4" xfId="447"/>
    <cellStyle name="20% - Accent3 3 2 5" xfId="448"/>
    <cellStyle name="20% - Accent3 3 3" xfId="449"/>
    <cellStyle name="20% - Accent3 3 3 2" xfId="450"/>
    <cellStyle name="20% - Accent3 3 3 3" xfId="451"/>
    <cellStyle name="20% - Accent3 3 3 4" xfId="452"/>
    <cellStyle name="20% - Accent3 3 4" xfId="453"/>
    <cellStyle name="20% - Accent3 3 5" xfId="454"/>
    <cellStyle name="20% - Accent3 3 6" xfId="455"/>
    <cellStyle name="20% - Accent3 3 7" xfId="456"/>
    <cellStyle name="20% - Accent3 4" xfId="457"/>
    <cellStyle name="20% - Accent3 4 2" xfId="458"/>
    <cellStyle name="20% - Accent3 4 2 2" xfId="459"/>
    <cellStyle name="20% - Accent3 4 2 2 2" xfId="460"/>
    <cellStyle name="20% - Accent3 4 2 2 3" xfId="461"/>
    <cellStyle name="20% - Accent3 4 2 2 4" xfId="462"/>
    <cellStyle name="20% - Accent3 4 2 3" xfId="463"/>
    <cellStyle name="20% - Accent3 4 2 4" xfId="464"/>
    <cellStyle name="20% - Accent3 4 2 5" xfId="465"/>
    <cellStyle name="20% - Accent3 4 3" xfId="466"/>
    <cellStyle name="20% - Accent3 4 3 2" xfId="467"/>
    <cellStyle name="20% - Accent3 4 3 3" xfId="468"/>
    <cellStyle name="20% - Accent3 4 3 4" xfId="469"/>
    <cellStyle name="20% - Accent3 4 4" xfId="470"/>
    <cellStyle name="20% - Accent3 4 5" xfId="471"/>
    <cellStyle name="20% - Accent3 4 6" xfId="472"/>
    <cellStyle name="20% - Accent3 5" xfId="473"/>
    <cellStyle name="20% - Accent3 5 2" xfId="474"/>
    <cellStyle name="20% - Accent3 5 2 2" xfId="475"/>
    <cellStyle name="20% - Accent3 5 2 2 2" xfId="476"/>
    <cellStyle name="20% - Accent3 5 2 2 3" xfId="477"/>
    <cellStyle name="20% - Accent3 5 2 2 4" xfId="478"/>
    <cellStyle name="20% - Accent3 5 2 3" xfId="479"/>
    <cellStyle name="20% - Accent3 5 2 4" xfId="480"/>
    <cellStyle name="20% - Accent3 5 2 5" xfId="481"/>
    <cellStyle name="20% - Accent3 5 3" xfId="482"/>
    <cellStyle name="20% - Accent3 5 3 2" xfId="483"/>
    <cellStyle name="20% - Accent3 5 3 3" xfId="484"/>
    <cellStyle name="20% - Accent3 5 3 4" xfId="485"/>
    <cellStyle name="20% - Accent3 5 4" xfId="486"/>
    <cellStyle name="20% - Accent3 5 5" xfId="487"/>
    <cellStyle name="20% - Accent3 5 6" xfId="488"/>
    <cellStyle name="20% - Accent3 6" xfId="489"/>
    <cellStyle name="20% - Accent3 6 2" xfId="490"/>
    <cellStyle name="20% - Accent3 6 2 2" xfId="491"/>
    <cellStyle name="20% - Accent3 6 2 2 2" xfId="492"/>
    <cellStyle name="20% - Accent3 6 2 2 3" xfId="493"/>
    <cellStyle name="20% - Accent3 6 2 2 4" xfId="494"/>
    <cellStyle name="20% - Accent3 6 2 3" xfId="495"/>
    <cellStyle name="20% - Accent3 6 2 4" xfId="496"/>
    <cellStyle name="20% - Accent3 6 2 5" xfId="497"/>
    <cellStyle name="20% - Accent3 6 3" xfId="498"/>
    <cellStyle name="20% - Accent3 6 3 2" xfId="499"/>
    <cellStyle name="20% - Accent3 6 3 3" xfId="500"/>
    <cellStyle name="20% - Accent3 6 3 4" xfId="501"/>
    <cellStyle name="20% - Accent3 6 4" xfId="502"/>
    <cellStyle name="20% - Accent3 6 5" xfId="503"/>
    <cellStyle name="20% - Accent3 6 6" xfId="504"/>
    <cellStyle name="20% - Accent3 7" xfId="505"/>
    <cellStyle name="20% - Accent3 7 2" xfId="506"/>
    <cellStyle name="20% - Accent3 7 2 2" xfId="507"/>
    <cellStyle name="20% - Accent3 7 2 2 2" xfId="508"/>
    <cellStyle name="20% - Accent3 7 2 2 3" xfId="509"/>
    <cellStyle name="20% - Accent3 7 2 2 4" xfId="510"/>
    <cellStyle name="20% - Accent3 7 2 3" xfId="511"/>
    <cellStyle name="20% - Accent3 7 2 4" xfId="512"/>
    <cellStyle name="20% - Accent3 7 2 5" xfId="513"/>
    <cellStyle name="20% - Accent3 7 3" xfId="514"/>
    <cellStyle name="20% - Accent3 7 3 2" xfId="515"/>
    <cellStyle name="20% - Accent3 7 3 3" xfId="516"/>
    <cellStyle name="20% - Accent3 7 3 4" xfId="517"/>
    <cellStyle name="20% - Accent3 7 4" xfId="518"/>
    <cellStyle name="20% - Accent3 7 5" xfId="519"/>
    <cellStyle name="20% - Accent3 7 6" xfId="520"/>
    <cellStyle name="20% - Accent3 8" xfId="521"/>
    <cellStyle name="20% - Accent3 8 2" xfId="522"/>
    <cellStyle name="20% - Accent3 8 2 2" xfId="523"/>
    <cellStyle name="20% - Accent3 8 2 3" xfId="524"/>
    <cellStyle name="20% - Accent3 8 2 4" xfId="525"/>
    <cellStyle name="20% - Accent3 8 3" xfId="526"/>
    <cellStyle name="20% - Accent3 8 4" xfId="527"/>
    <cellStyle name="20% - Accent3 8 5" xfId="528"/>
    <cellStyle name="20% - Accent3 9" xfId="529"/>
    <cellStyle name="20% - Accent3 9 2" xfId="530"/>
    <cellStyle name="20% - Accent3 9 2 2" xfId="531"/>
    <cellStyle name="20% - Accent3 9 2 3" xfId="532"/>
    <cellStyle name="20% - Accent3 9 2 4" xfId="533"/>
    <cellStyle name="20% - Accent3 9 3" xfId="534"/>
    <cellStyle name="20% - Accent3 9 4" xfId="535"/>
    <cellStyle name="20% - Accent3 9 5" xfId="536"/>
    <cellStyle name="20% - Accent4 10" xfId="537"/>
    <cellStyle name="20% - Accent4 10 2" xfId="538"/>
    <cellStyle name="20% - Accent4 10 2 2" xfId="539"/>
    <cellStyle name="20% - Accent4 10 2 3" xfId="540"/>
    <cellStyle name="20% - Accent4 10 2 4" xfId="541"/>
    <cellStyle name="20% - Accent4 10 3" xfId="542"/>
    <cellStyle name="20% - Accent4 10 4" xfId="543"/>
    <cellStyle name="20% - Accent4 10 5" xfId="544"/>
    <cellStyle name="20% - Accent4 11" xfId="545"/>
    <cellStyle name="20% - Accent4 11 2" xfId="546"/>
    <cellStyle name="20% - Accent4 11 2 2" xfId="547"/>
    <cellStyle name="20% - Accent4 11 2 3" xfId="548"/>
    <cellStyle name="20% - Accent4 11 2 4" xfId="549"/>
    <cellStyle name="20% - Accent4 11 3" xfId="550"/>
    <cellStyle name="20% - Accent4 11 4" xfId="551"/>
    <cellStyle name="20% - Accent4 11 5" xfId="552"/>
    <cellStyle name="20% - Accent4 12" xfId="553"/>
    <cellStyle name="20% - Accent4 12 2" xfId="554"/>
    <cellStyle name="20% - Accent4 12 2 2" xfId="555"/>
    <cellStyle name="20% - Accent4 12 2 3" xfId="556"/>
    <cellStyle name="20% - Accent4 12 2 4" xfId="557"/>
    <cellStyle name="20% - Accent4 12 3" xfId="558"/>
    <cellStyle name="20% - Accent4 12 4" xfId="559"/>
    <cellStyle name="20% - Accent4 12 5" xfId="560"/>
    <cellStyle name="20% - Accent4 13" xfId="561"/>
    <cellStyle name="20% - Accent4 13 2" xfId="562"/>
    <cellStyle name="20% - Accent4 13 3" xfId="563"/>
    <cellStyle name="20% - Accent4 13 4" xfId="564"/>
    <cellStyle name="20% - Accent4 14" xfId="565"/>
    <cellStyle name="20% - Accent4 15" xfId="566"/>
    <cellStyle name="20% - Accent4 16" xfId="567"/>
    <cellStyle name="20% - Accent4 17" xfId="568"/>
    <cellStyle name="20% - Accent4 18" xfId="569"/>
    <cellStyle name="20% - Accent4 19" xfId="570"/>
    <cellStyle name="20% - Accent4 2" xfId="571"/>
    <cellStyle name="20% - Accent4 2 10" xfId="572"/>
    <cellStyle name="20% - Accent4 2 11" xfId="573"/>
    <cellStyle name="20% - Accent4 2 12" xfId="574"/>
    <cellStyle name="20% - Accent4 2 13" xfId="575"/>
    <cellStyle name="20% - Accent4 2 14" xfId="576"/>
    <cellStyle name="20% - Accent4 2 15" xfId="577"/>
    <cellStyle name="20% - Accent4 2 16" xfId="578"/>
    <cellStyle name="20% - Accent4 2 17" xfId="579"/>
    <cellStyle name="20% - Accent4 2 2" xfId="580"/>
    <cellStyle name="20% - Accent4 2 2 2" xfId="581"/>
    <cellStyle name="20% - Accent4 2 2 2 2" xfId="582"/>
    <cellStyle name="20% - Accent4 2 2 2 3" xfId="583"/>
    <cellStyle name="20% - Accent4 2 2 2 4" xfId="584"/>
    <cellStyle name="20% - Accent4 2 2 3" xfId="585"/>
    <cellStyle name="20% - Accent4 2 2 4" xfId="586"/>
    <cellStyle name="20% - Accent4 2 2 5" xfId="587"/>
    <cellStyle name="20% - Accent4 2 2 6" xfId="588"/>
    <cellStyle name="20% - Accent4 2 3" xfId="589"/>
    <cellStyle name="20% - Accent4 2 3 2" xfId="590"/>
    <cellStyle name="20% - Accent4 2 3 2 2" xfId="591"/>
    <cellStyle name="20% - Accent4 2 3 2 3" xfId="592"/>
    <cellStyle name="20% - Accent4 2 3 2 4" xfId="593"/>
    <cellStyle name="20% - Accent4 2 3 3" xfId="594"/>
    <cellStyle name="20% - Accent4 2 3 4" xfId="595"/>
    <cellStyle name="20% - Accent4 2 3 5" xfId="596"/>
    <cellStyle name="20% - Accent4 2 4" xfId="597"/>
    <cellStyle name="20% - Accent4 2 4 2" xfId="598"/>
    <cellStyle name="20% - Accent4 2 4 2 2" xfId="599"/>
    <cellStyle name="20% - Accent4 2 4 2 3" xfId="600"/>
    <cellStyle name="20% - Accent4 2 4 2 4" xfId="601"/>
    <cellStyle name="20% - Accent4 2 4 3" xfId="602"/>
    <cellStyle name="20% - Accent4 2 4 4" xfId="603"/>
    <cellStyle name="20% - Accent4 2 4 5" xfId="604"/>
    <cellStyle name="20% - Accent4 2 5" xfId="605"/>
    <cellStyle name="20% - Accent4 2 5 2" xfId="606"/>
    <cellStyle name="20% - Accent4 2 5 3" xfId="607"/>
    <cellStyle name="20% - Accent4 2 5 4" xfId="608"/>
    <cellStyle name="20% - Accent4 2 6" xfId="609"/>
    <cellStyle name="20% - Accent4 2 7" xfId="610"/>
    <cellStyle name="20% - Accent4 2 8" xfId="611"/>
    <cellStyle name="20% - Accent4 2 9" xfId="612"/>
    <cellStyle name="20% - Accent4 20" xfId="613"/>
    <cellStyle name="20% - Accent4 21" xfId="614"/>
    <cellStyle name="20% - Accent4 22" xfId="615"/>
    <cellStyle name="20% - Accent4 23" xfId="616"/>
    <cellStyle name="20% - Accent4 24" xfId="617"/>
    <cellStyle name="20% - Accent4 3" xfId="618"/>
    <cellStyle name="20% - Accent4 3 2" xfId="619"/>
    <cellStyle name="20% - Accent4 3 2 2" xfId="620"/>
    <cellStyle name="20% - Accent4 3 2 2 2" xfId="621"/>
    <cellStyle name="20% - Accent4 3 2 2 3" xfId="622"/>
    <cellStyle name="20% - Accent4 3 2 2 4" xfId="623"/>
    <cellStyle name="20% - Accent4 3 2 3" xfId="624"/>
    <cellStyle name="20% - Accent4 3 2 4" xfId="625"/>
    <cellStyle name="20% - Accent4 3 2 5" xfId="626"/>
    <cellStyle name="20% - Accent4 3 3" xfId="627"/>
    <cellStyle name="20% - Accent4 3 3 2" xfId="628"/>
    <cellStyle name="20% - Accent4 3 3 3" xfId="629"/>
    <cellStyle name="20% - Accent4 3 3 4" xfId="630"/>
    <cellStyle name="20% - Accent4 3 4" xfId="631"/>
    <cellStyle name="20% - Accent4 3 5" xfId="632"/>
    <cellStyle name="20% - Accent4 3 6" xfId="633"/>
    <cellStyle name="20% - Accent4 3 7" xfId="634"/>
    <cellStyle name="20% - Accent4 4" xfId="635"/>
    <cellStyle name="20% - Accent4 4 2" xfId="636"/>
    <cellStyle name="20% - Accent4 4 2 2" xfId="637"/>
    <cellStyle name="20% - Accent4 4 2 2 2" xfId="638"/>
    <cellStyle name="20% - Accent4 4 2 2 3" xfId="639"/>
    <cellStyle name="20% - Accent4 4 2 2 4" xfId="640"/>
    <cellStyle name="20% - Accent4 4 2 3" xfId="641"/>
    <cellStyle name="20% - Accent4 4 2 4" xfId="642"/>
    <cellStyle name="20% - Accent4 4 2 5" xfId="643"/>
    <cellStyle name="20% - Accent4 4 3" xfId="644"/>
    <cellStyle name="20% - Accent4 4 3 2" xfId="645"/>
    <cellStyle name="20% - Accent4 4 3 3" xfId="646"/>
    <cellStyle name="20% - Accent4 4 3 4" xfId="647"/>
    <cellStyle name="20% - Accent4 4 4" xfId="648"/>
    <cellStyle name="20% - Accent4 4 5" xfId="649"/>
    <cellStyle name="20% - Accent4 4 6" xfId="650"/>
    <cellStyle name="20% - Accent4 5" xfId="651"/>
    <cellStyle name="20% - Accent4 5 2" xfId="652"/>
    <cellStyle name="20% - Accent4 5 2 2" xfId="653"/>
    <cellStyle name="20% - Accent4 5 2 2 2" xfId="654"/>
    <cellStyle name="20% - Accent4 5 2 2 3" xfId="655"/>
    <cellStyle name="20% - Accent4 5 2 2 4" xfId="656"/>
    <cellStyle name="20% - Accent4 5 2 3" xfId="657"/>
    <cellStyle name="20% - Accent4 5 2 4" xfId="658"/>
    <cellStyle name="20% - Accent4 5 2 5" xfId="659"/>
    <cellStyle name="20% - Accent4 5 3" xfId="660"/>
    <cellStyle name="20% - Accent4 5 3 2" xfId="661"/>
    <cellStyle name="20% - Accent4 5 3 3" xfId="662"/>
    <cellStyle name="20% - Accent4 5 3 4" xfId="663"/>
    <cellStyle name="20% - Accent4 5 4" xfId="664"/>
    <cellStyle name="20% - Accent4 5 5" xfId="665"/>
    <cellStyle name="20% - Accent4 5 6" xfId="666"/>
    <cellStyle name="20% - Accent4 6" xfId="667"/>
    <cellStyle name="20% - Accent4 6 2" xfId="668"/>
    <cellStyle name="20% - Accent4 6 2 2" xfId="669"/>
    <cellStyle name="20% - Accent4 6 2 2 2" xfId="670"/>
    <cellStyle name="20% - Accent4 6 2 2 3" xfId="671"/>
    <cellStyle name="20% - Accent4 6 2 2 4" xfId="672"/>
    <cellStyle name="20% - Accent4 6 2 3" xfId="673"/>
    <cellStyle name="20% - Accent4 6 2 4" xfId="674"/>
    <cellStyle name="20% - Accent4 6 2 5" xfId="675"/>
    <cellStyle name="20% - Accent4 6 3" xfId="676"/>
    <cellStyle name="20% - Accent4 6 3 2" xfId="677"/>
    <cellStyle name="20% - Accent4 6 3 3" xfId="678"/>
    <cellStyle name="20% - Accent4 6 3 4" xfId="679"/>
    <cellStyle name="20% - Accent4 6 4" xfId="680"/>
    <cellStyle name="20% - Accent4 6 5" xfId="681"/>
    <cellStyle name="20% - Accent4 6 6" xfId="682"/>
    <cellStyle name="20% - Accent4 7" xfId="683"/>
    <cellStyle name="20% - Accent4 7 2" xfId="684"/>
    <cellStyle name="20% - Accent4 7 2 2" xfId="685"/>
    <cellStyle name="20% - Accent4 7 2 2 2" xfId="686"/>
    <cellStyle name="20% - Accent4 7 2 2 3" xfId="687"/>
    <cellStyle name="20% - Accent4 7 2 2 4" xfId="688"/>
    <cellStyle name="20% - Accent4 7 2 3" xfId="689"/>
    <cellStyle name="20% - Accent4 7 2 4" xfId="690"/>
    <cellStyle name="20% - Accent4 7 2 5" xfId="691"/>
    <cellStyle name="20% - Accent4 7 3" xfId="692"/>
    <cellStyle name="20% - Accent4 7 3 2" xfId="693"/>
    <cellStyle name="20% - Accent4 7 3 3" xfId="694"/>
    <cellStyle name="20% - Accent4 7 3 4" xfId="695"/>
    <cellStyle name="20% - Accent4 7 4" xfId="696"/>
    <cellStyle name="20% - Accent4 7 5" xfId="697"/>
    <cellStyle name="20% - Accent4 7 6" xfId="698"/>
    <cellStyle name="20% - Accent4 8" xfId="699"/>
    <cellStyle name="20% - Accent4 8 2" xfId="700"/>
    <cellStyle name="20% - Accent4 8 2 2" xfId="701"/>
    <cellStyle name="20% - Accent4 8 2 3" xfId="702"/>
    <cellStyle name="20% - Accent4 8 2 4" xfId="703"/>
    <cellStyle name="20% - Accent4 8 3" xfId="704"/>
    <cellStyle name="20% - Accent4 8 4" xfId="705"/>
    <cellStyle name="20% - Accent4 8 5" xfId="706"/>
    <cellStyle name="20% - Accent4 9" xfId="707"/>
    <cellStyle name="20% - Accent4 9 2" xfId="708"/>
    <cellStyle name="20% - Accent4 9 2 2" xfId="709"/>
    <cellStyle name="20% - Accent4 9 2 3" xfId="710"/>
    <cellStyle name="20% - Accent4 9 2 4" xfId="711"/>
    <cellStyle name="20% - Accent4 9 3" xfId="712"/>
    <cellStyle name="20% - Accent4 9 4" xfId="713"/>
    <cellStyle name="20% - Accent4 9 5" xfId="714"/>
    <cellStyle name="20% - Accent5 10" xfId="715"/>
    <cellStyle name="20% - Accent5 10 2" xfId="716"/>
    <cellStyle name="20% - Accent5 10 2 2" xfId="717"/>
    <cellStyle name="20% - Accent5 10 2 3" xfId="718"/>
    <cellStyle name="20% - Accent5 10 2 4" xfId="719"/>
    <cellStyle name="20% - Accent5 10 3" xfId="720"/>
    <cellStyle name="20% - Accent5 10 4" xfId="721"/>
    <cellStyle name="20% - Accent5 10 5" xfId="722"/>
    <cellStyle name="20% - Accent5 11" xfId="723"/>
    <cellStyle name="20% - Accent5 11 2" xfId="724"/>
    <cellStyle name="20% - Accent5 11 2 2" xfId="725"/>
    <cellStyle name="20% - Accent5 11 2 3" xfId="726"/>
    <cellStyle name="20% - Accent5 11 2 4" xfId="727"/>
    <cellStyle name="20% - Accent5 11 3" xfId="728"/>
    <cellStyle name="20% - Accent5 11 4" xfId="729"/>
    <cellStyle name="20% - Accent5 11 5" xfId="730"/>
    <cellStyle name="20% - Accent5 12" xfId="731"/>
    <cellStyle name="20% - Accent5 12 2" xfId="732"/>
    <cellStyle name="20% - Accent5 12 2 2" xfId="733"/>
    <cellStyle name="20% - Accent5 12 2 3" xfId="734"/>
    <cellStyle name="20% - Accent5 12 2 4" xfId="735"/>
    <cellStyle name="20% - Accent5 12 3" xfId="736"/>
    <cellStyle name="20% - Accent5 12 4" xfId="737"/>
    <cellStyle name="20% - Accent5 12 5" xfId="738"/>
    <cellStyle name="20% - Accent5 13" xfId="739"/>
    <cellStyle name="20% - Accent5 13 2" xfId="740"/>
    <cellStyle name="20% - Accent5 13 3" xfId="741"/>
    <cellStyle name="20% - Accent5 13 4" xfId="742"/>
    <cellStyle name="20% - Accent5 14" xfId="743"/>
    <cellStyle name="20% - Accent5 15" xfId="744"/>
    <cellStyle name="20% - Accent5 16" xfId="745"/>
    <cellStyle name="20% - Accent5 17" xfId="746"/>
    <cellStyle name="20% - Accent5 18" xfId="747"/>
    <cellStyle name="20% - Accent5 19" xfId="748"/>
    <cellStyle name="20% - Accent5 2" xfId="749"/>
    <cellStyle name="20% - Accent5 2 10" xfId="750"/>
    <cellStyle name="20% - Accent5 2 11" xfId="751"/>
    <cellStyle name="20% - Accent5 2 12" xfId="752"/>
    <cellStyle name="20% - Accent5 2 13" xfId="753"/>
    <cellStyle name="20% - Accent5 2 14" xfId="754"/>
    <cellStyle name="20% - Accent5 2 15" xfId="755"/>
    <cellStyle name="20% - Accent5 2 16" xfId="756"/>
    <cellStyle name="20% - Accent5 2 17" xfId="757"/>
    <cellStyle name="20% - Accent5 2 2" xfId="758"/>
    <cellStyle name="20% - Accent5 2 2 2" xfId="759"/>
    <cellStyle name="20% - Accent5 2 2 2 2" xfId="760"/>
    <cellStyle name="20% - Accent5 2 2 2 3" xfId="761"/>
    <cellStyle name="20% - Accent5 2 2 2 4" xfId="762"/>
    <cellStyle name="20% - Accent5 2 2 3" xfId="763"/>
    <cellStyle name="20% - Accent5 2 2 4" xfId="764"/>
    <cellStyle name="20% - Accent5 2 2 5" xfId="765"/>
    <cellStyle name="20% - Accent5 2 2 6" xfId="766"/>
    <cellStyle name="20% - Accent5 2 3" xfId="767"/>
    <cellStyle name="20% - Accent5 2 3 2" xfId="768"/>
    <cellStyle name="20% - Accent5 2 3 2 2" xfId="769"/>
    <cellStyle name="20% - Accent5 2 3 2 3" xfId="770"/>
    <cellStyle name="20% - Accent5 2 3 2 4" xfId="771"/>
    <cellStyle name="20% - Accent5 2 3 3" xfId="772"/>
    <cellStyle name="20% - Accent5 2 3 4" xfId="773"/>
    <cellStyle name="20% - Accent5 2 3 5" xfId="774"/>
    <cellStyle name="20% - Accent5 2 4" xfId="775"/>
    <cellStyle name="20% - Accent5 2 4 2" xfId="776"/>
    <cellStyle name="20% - Accent5 2 4 2 2" xfId="777"/>
    <cellStyle name="20% - Accent5 2 4 2 3" xfId="778"/>
    <cellStyle name="20% - Accent5 2 4 2 4" xfId="779"/>
    <cellStyle name="20% - Accent5 2 4 3" xfId="780"/>
    <cellStyle name="20% - Accent5 2 4 4" xfId="781"/>
    <cellStyle name="20% - Accent5 2 4 5" xfId="782"/>
    <cellStyle name="20% - Accent5 2 5" xfId="783"/>
    <cellStyle name="20% - Accent5 2 5 2" xfId="784"/>
    <cellStyle name="20% - Accent5 2 5 3" xfId="785"/>
    <cellStyle name="20% - Accent5 2 5 4" xfId="786"/>
    <cellStyle name="20% - Accent5 2 6" xfId="787"/>
    <cellStyle name="20% - Accent5 2 7" xfId="788"/>
    <cellStyle name="20% - Accent5 2 8" xfId="789"/>
    <cellStyle name="20% - Accent5 2 9" xfId="790"/>
    <cellStyle name="20% - Accent5 20" xfId="791"/>
    <cellStyle name="20% - Accent5 21" xfId="792"/>
    <cellStyle name="20% - Accent5 22" xfId="793"/>
    <cellStyle name="20% - Accent5 23" xfId="794"/>
    <cellStyle name="20% - Accent5 24" xfId="795"/>
    <cellStyle name="20% - Accent5 3" xfId="796"/>
    <cellStyle name="20% - Accent5 3 2" xfId="797"/>
    <cellStyle name="20% - Accent5 3 2 2" xfId="798"/>
    <cellStyle name="20% - Accent5 3 2 2 2" xfId="799"/>
    <cellStyle name="20% - Accent5 3 2 2 3" xfId="800"/>
    <cellStyle name="20% - Accent5 3 2 2 4" xfId="801"/>
    <cellStyle name="20% - Accent5 3 2 3" xfId="802"/>
    <cellStyle name="20% - Accent5 3 2 4" xfId="803"/>
    <cellStyle name="20% - Accent5 3 2 5" xfId="804"/>
    <cellStyle name="20% - Accent5 3 3" xfId="805"/>
    <cellStyle name="20% - Accent5 3 3 2" xfId="806"/>
    <cellStyle name="20% - Accent5 3 3 3" xfId="807"/>
    <cellStyle name="20% - Accent5 3 3 4" xfId="808"/>
    <cellStyle name="20% - Accent5 3 4" xfId="809"/>
    <cellStyle name="20% - Accent5 3 5" xfId="810"/>
    <cellStyle name="20% - Accent5 3 6" xfId="811"/>
    <cellStyle name="20% - Accent5 3 7" xfId="812"/>
    <cellStyle name="20% - Accent5 4" xfId="813"/>
    <cellStyle name="20% - Accent5 4 2" xfId="814"/>
    <cellStyle name="20% - Accent5 4 2 2" xfId="815"/>
    <cellStyle name="20% - Accent5 4 2 2 2" xfId="816"/>
    <cellStyle name="20% - Accent5 4 2 2 3" xfId="817"/>
    <cellStyle name="20% - Accent5 4 2 2 4" xfId="818"/>
    <cellStyle name="20% - Accent5 4 2 3" xfId="819"/>
    <cellStyle name="20% - Accent5 4 2 4" xfId="820"/>
    <cellStyle name="20% - Accent5 4 2 5" xfId="821"/>
    <cellStyle name="20% - Accent5 4 3" xfId="822"/>
    <cellStyle name="20% - Accent5 4 3 2" xfId="823"/>
    <cellStyle name="20% - Accent5 4 3 3" xfId="824"/>
    <cellStyle name="20% - Accent5 4 3 4" xfId="825"/>
    <cellStyle name="20% - Accent5 4 4" xfId="826"/>
    <cellStyle name="20% - Accent5 4 5" xfId="827"/>
    <cellStyle name="20% - Accent5 4 6" xfId="828"/>
    <cellStyle name="20% - Accent5 5" xfId="829"/>
    <cellStyle name="20% - Accent5 5 2" xfId="830"/>
    <cellStyle name="20% - Accent5 5 2 2" xfId="831"/>
    <cellStyle name="20% - Accent5 5 2 2 2" xfId="832"/>
    <cellStyle name="20% - Accent5 5 2 2 3" xfId="833"/>
    <cellStyle name="20% - Accent5 5 2 2 4" xfId="834"/>
    <cellStyle name="20% - Accent5 5 2 3" xfId="835"/>
    <cellStyle name="20% - Accent5 5 2 4" xfId="836"/>
    <cellStyle name="20% - Accent5 5 2 5" xfId="837"/>
    <cellStyle name="20% - Accent5 5 3" xfId="838"/>
    <cellStyle name="20% - Accent5 5 3 2" xfId="839"/>
    <cellStyle name="20% - Accent5 5 3 3" xfId="840"/>
    <cellStyle name="20% - Accent5 5 3 4" xfId="841"/>
    <cellStyle name="20% - Accent5 5 4" xfId="842"/>
    <cellStyle name="20% - Accent5 5 5" xfId="843"/>
    <cellStyle name="20% - Accent5 5 6" xfId="844"/>
    <cellStyle name="20% - Accent5 6" xfId="845"/>
    <cellStyle name="20% - Accent5 6 2" xfId="846"/>
    <cellStyle name="20% - Accent5 6 2 2" xfId="847"/>
    <cellStyle name="20% - Accent5 6 2 2 2" xfId="848"/>
    <cellStyle name="20% - Accent5 6 2 2 3" xfId="849"/>
    <cellStyle name="20% - Accent5 6 2 2 4" xfId="850"/>
    <cellStyle name="20% - Accent5 6 2 3" xfId="851"/>
    <cellStyle name="20% - Accent5 6 2 4" xfId="852"/>
    <cellStyle name="20% - Accent5 6 2 5" xfId="853"/>
    <cellStyle name="20% - Accent5 6 3" xfId="854"/>
    <cellStyle name="20% - Accent5 6 3 2" xfId="855"/>
    <cellStyle name="20% - Accent5 6 3 3" xfId="856"/>
    <cellStyle name="20% - Accent5 6 3 4" xfId="857"/>
    <cellStyle name="20% - Accent5 6 4" xfId="858"/>
    <cellStyle name="20% - Accent5 6 5" xfId="859"/>
    <cellStyle name="20% - Accent5 6 6" xfId="860"/>
    <cellStyle name="20% - Accent5 7" xfId="861"/>
    <cellStyle name="20% - Accent5 7 2" xfId="862"/>
    <cellStyle name="20% - Accent5 7 2 2" xfId="863"/>
    <cellStyle name="20% - Accent5 7 2 2 2" xfId="864"/>
    <cellStyle name="20% - Accent5 7 2 2 3" xfId="865"/>
    <cellStyle name="20% - Accent5 7 2 2 4" xfId="866"/>
    <cellStyle name="20% - Accent5 7 2 3" xfId="867"/>
    <cellStyle name="20% - Accent5 7 2 4" xfId="868"/>
    <cellStyle name="20% - Accent5 7 2 5" xfId="869"/>
    <cellStyle name="20% - Accent5 7 3" xfId="870"/>
    <cellStyle name="20% - Accent5 7 3 2" xfId="871"/>
    <cellStyle name="20% - Accent5 7 3 3" xfId="872"/>
    <cellStyle name="20% - Accent5 7 3 4" xfId="873"/>
    <cellStyle name="20% - Accent5 7 4" xfId="874"/>
    <cellStyle name="20% - Accent5 7 5" xfId="875"/>
    <cellStyle name="20% - Accent5 7 6" xfId="876"/>
    <cellStyle name="20% - Accent5 8" xfId="877"/>
    <cellStyle name="20% - Accent5 8 2" xfId="878"/>
    <cellStyle name="20% - Accent5 8 2 2" xfId="879"/>
    <cellStyle name="20% - Accent5 8 2 3" xfId="880"/>
    <cellStyle name="20% - Accent5 8 2 4" xfId="881"/>
    <cellStyle name="20% - Accent5 8 3" xfId="882"/>
    <cellStyle name="20% - Accent5 8 4" xfId="883"/>
    <cellStyle name="20% - Accent5 8 5" xfId="884"/>
    <cellStyle name="20% - Accent5 9" xfId="885"/>
    <cellStyle name="20% - Accent5 9 2" xfId="886"/>
    <cellStyle name="20% - Accent5 9 2 2" xfId="887"/>
    <cellStyle name="20% - Accent5 9 2 3" xfId="888"/>
    <cellStyle name="20% - Accent5 9 2 4" xfId="889"/>
    <cellStyle name="20% - Accent5 9 3" xfId="890"/>
    <cellStyle name="20% - Accent5 9 4" xfId="891"/>
    <cellStyle name="20% - Accent5 9 5" xfId="892"/>
    <cellStyle name="20% - Accent6 10" xfId="893"/>
    <cellStyle name="20% - Accent6 10 2" xfId="894"/>
    <cellStyle name="20% - Accent6 10 2 2" xfId="895"/>
    <cellStyle name="20% - Accent6 10 2 3" xfId="896"/>
    <cellStyle name="20% - Accent6 10 2 4" xfId="897"/>
    <cellStyle name="20% - Accent6 10 3" xfId="898"/>
    <cellStyle name="20% - Accent6 10 4" xfId="899"/>
    <cellStyle name="20% - Accent6 10 5" xfId="900"/>
    <cellStyle name="20% - Accent6 11" xfId="901"/>
    <cellStyle name="20% - Accent6 11 2" xfId="902"/>
    <cellStyle name="20% - Accent6 11 2 2" xfId="903"/>
    <cellStyle name="20% - Accent6 11 2 3" xfId="904"/>
    <cellStyle name="20% - Accent6 11 2 4" xfId="905"/>
    <cellStyle name="20% - Accent6 11 3" xfId="906"/>
    <cellStyle name="20% - Accent6 11 4" xfId="907"/>
    <cellStyle name="20% - Accent6 11 5" xfId="908"/>
    <cellStyle name="20% - Accent6 12" xfId="909"/>
    <cellStyle name="20% - Accent6 12 2" xfId="910"/>
    <cellStyle name="20% - Accent6 12 2 2" xfId="911"/>
    <cellStyle name="20% - Accent6 12 2 3" xfId="912"/>
    <cellStyle name="20% - Accent6 12 2 4" xfId="913"/>
    <cellStyle name="20% - Accent6 12 3" xfId="914"/>
    <cellStyle name="20% - Accent6 12 4" xfId="915"/>
    <cellStyle name="20% - Accent6 12 5" xfId="916"/>
    <cellStyle name="20% - Accent6 13" xfId="917"/>
    <cellStyle name="20% - Accent6 13 2" xfId="918"/>
    <cellStyle name="20% - Accent6 13 3" xfId="919"/>
    <cellStyle name="20% - Accent6 13 4" xfId="920"/>
    <cellStyle name="20% - Accent6 14" xfId="921"/>
    <cellStyle name="20% - Accent6 15" xfId="922"/>
    <cellStyle name="20% - Accent6 16" xfId="923"/>
    <cellStyle name="20% - Accent6 17" xfId="924"/>
    <cellStyle name="20% - Accent6 18" xfId="925"/>
    <cellStyle name="20% - Accent6 19" xfId="926"/>
    <cellStyle name="20% - Accent6 2" xfId="927"/>
    <cellStyle name="20% - Accent6 2 10" xfId="928"/>
    <cellStyle name="20% - Accent6 2 11" xfId="929"/>
    <cellStyle name="20% - Accent6 2 12" xfId="930"/>
    <cellStyle name="20% - Accent6 2 13" xfId="931"/>
    <cellStyle name="20% - Accent6 2 14" xfId="932"/>
    <cellStyle name="20% - Accent6 2 15" xfId="933"/>
    <cellStyle name="20% - Accent6 2 16" xfId="934"/>
    <cellStyle name="20% - Accent6 2 17" xfId="935"/>
    <cellStyle name="20% - Accent6 2 2" xfId="936"/>
    <cellStyle name="20% - Accent6 2 2 2" xfId="937"/>
    <cellStyle name="20% - Accent6 2 2 2 2" xfId="938"/>
    <cellStyle name="20% - Accent6 2 2 2 3" xfId="939"/>
    <cellStyle name="20% - Accent6 2 2 2 4" xfId="940"/>
    <cellStyle name="20% - Accent6 2 2 3" xfId="941"/>
    <cellStyle name="20% - Accent6 2 2 4" xfId="942"/>
    <cellStyle name="20% - Accent6 2 2 5" xfId="943"/>
    <cellStyle name="20% - Accent6 2 2 6" xfId="944"/>
    <cellStyle name="20% - Accent6 2 3" xfId="945"/>
    <cellStyle name="20% - Accent6 2 3 2" xfId="946"/>
    <cellStyle name="20% - Accent6 2 3 2 2" xfId="947"/>
    <cellStyle name="20% - Accent6 2 3 2 3" xfId="948"/>
    <cellStyle name="20% - Accent6 2 3 2 4" xfId="949"/>
    <cellStyle name="20% - Accent6 2 3 3" xfId="950"/>
    <cellStyle name="20% - Accent6 2 3 4" xfId="951"/>
    <cellStyle name="20% - Accent6 2 3 5" xfId="952"/>
    <cellStyle name="20% - Accent6 2 4" xfId="953"/>
    <cellStyle name="20% - Accent6 2 4 2" xfId="954"/>
    <cellStyle name="20% - Accent6 2 4 2 2" xfId="955"/>
    <cellStyle name="20% - Accent6 2 4 2 3" xfId="956"/>
    <cellStyle name="20% - Accent6 2 4 2 4" xfId="957"/>
    <cellStyle name="20% - Accent6 2 4 3" xfId="958"/>
    <cellStyle name="20% - Accent6 2 4 4" xfId="959"/>
    <cellStyle name="20% - Accent6 2 4 5" xfId="960"/>
    <cellStyle name="20% - Accent6 2 5" xfId="961"/>
    <cellStyle name="20% - Accent6 2 5 2" xfId="962"/>
    <cellStyle name="20% - Accent6 2 5 3" xfId="963"/>
    <cellStyle name="20% - Accent6 2 5 4" xfId="964"/>
    <cellStyle name="20% - Accent6 2 6" xfId="965"/>
    <cellStyle name="20% - Accent6 2 7" xfId="966"/>
    <cellStyle name="20% - Accent6 2 8" xfId="967"/>
    <cellStyle name="20% - Accent6 2 9" xfId="968"/>
    <cellStyle name="20% - Accent6 20" xfId="969"/>
    <cellStyle name="20% - Accent6 21" xfId="970"/>
    <cellStyle name="20% - Accent6 22" xfId="971"/>
    <cellStyle name="20% - Accent6 23" xfId="972"/>
    <cellStyle name="20% - Accent6 24" xfId="973"/>
    <cellStyle name="20% - Accent6 3" xfId="974"/>
    <cellStyle name="20% - Accent6 3 2" xfId="975"/>
    <cellStyle name="20% - Accent6 3 2 2" xfId="976"/>
    <cellStyle name="20% - Accent6 3 2 2 2" xfId="977"/>
    <cellStyle name="20% - Accent6 3 2 2 3" xfId="978"/>
    <cellStyle name="20% - Accent6 3 2 2 4" xfId="979"/>
    <cellStyle name="20% - Accent6 3 2 3" xfId="980"/>
    <cellStyle name="20% - Accent6 3 2 4" xfId="981"/>
    <cellStyle name="20% - Accent6 3 2 5" xfId="982"/>
    <cellStyle name="20% - Accent6 3 3" xfId="983"/>
    <cellStyle name="20% - Accent6 3 3 2" xfId="984"/>
    <cellStyle name="20% - Accent6 3 3 3" xfId="985"/>
    <cellStyle name="20% - Accent6 3 3 4" xfId="986"/>
    <cellStyle name="20% - Accent6 3 4" xfId="987"/>
    <cellStyle name="20% - Accent6 3 5" xfId="988"/>
    <cellStyle name="20% - Accent6 3 6" xfId="989"/>
    <cellStyle name="20% - Accent6 3 7" xfId="990"/>
    <cellStyle name="20% - Accent6 4" xfId="991"/>
    <cellStyle name="20% - Accent6 4 2" xfId="992"/>
    <cellStyle name="20% - Accent6 4 2 2" xfId="993"/>
    <cellStyle name="20% - Accent6 4 2 2 2" xfId="994"/>
    <cellStyle name="20% - Accent6 4 2 2 3" xfId="995"/>
    <cellStyle name="20% - Accent6 4 2 2 4" xfId="996"/>
    <cellStyle name="20% - Accent6 4 2 3" xfId="997"/>
    <cellStyle name="20% - Accent6 4 2 4" xfId="998"/>
    <cellStyle name="20% - Accent6 4 2 5" xfId="999"/>
    <cellStyle name="20% - Accent6 4 3" xfId="1000"/>
    <cellStyle name="20% - Accent6 4 3 2" xfId="1001"/>
    <cellStyle name="20% - Accent6 4 3 3" xfId="1002"/>
    <cellStyle name="20% - Accent6 4 3 4" xfId="1003"/>
    <cellStyle name="20% - Accent6 4 4" xfId="1004"/>
    <cellStyle name="20% - Accent6 4 5" xfId="1005"/>
    <cellStyle name="20% - Accent6 4 6" xfId="1006"/>
    <cellStyle name="20% - Accent6 5" xfId="1007"/>
    <cellStyle name="20% - Accent6 5 2" xfId="1008"/>
    <cellStyle name="20% - Accent6 5 2 2" xfId="1009"/>
    <cellStyle name="20% - Accent6 5 2 2 2" xfId="1010"/>
    <cellStyle name="20% - Accent6 5 2 2 3" xfId="1011"/>
    <cellStyle name="20% - Accent6 5 2 2 4" xfId="1012"/>
    <cellStyle name="20% - Accent6 5 2 3" xfId="1013"/>
    <cellStyle name="20% - Accent6 5 2 4" xfId="1014"/>
    <cellStyle name="20% - Accent6 5 2 5" xfId="1015"/>
    <cellStyle name="20% - Accent6 5 3" xfId="1016"/>
    <cellStyle name="20% - Accent6 5 3 2" xfId="1017"/>
    <cellStyle name="20% - Accent6 5 3 3" xfId="1018"/>
    <cellStyle name="20% - Accent6 5 3 4" xfId="1019"/>
    <cellStyle name="20% - Accent6 5 4" xfId="1020"/>
    <cellStyle name="20% - Accent6 5 5" xfId="1021"/>
    <cellStyle name="20% - Accent6 5 6" xfId="1022"/>
    <cellStyle name="20% - Accent6 6" xfId="1023"/>
    <cellStyle name="20% - Accent6 6 2" xfId="1024"/>
    <cellStyle name="20% - Accent6 6 2 2" xfId="1025"/>
    <cellStyle name="20% - Accent6 6 2 2 2" xfId="1026"/>
    <cellStyle name="20% - Accent6 6 2 2 3" xfId="1027"/>
    <cellStyle name="20% - Accent6 6 2 2 4" xfId="1028"/>
    <cellStyle name="20% - Accent6 6 2 3" xfId="1029"/>
    <cellStyle name="20% - Accent6 6 2 4" xfId="1030"/>
    <cellStyle name="20% - Accent6 6 2 5" xfId="1031"/>
    <cellStyle name="20% - Accent6 6 3" xfId="1032"/>
    <cellStyle name="20% - Accent6 6 3 2" xfId="1033"/>
    <cellStyle name="20% - Accent6 6 3 3" xfId="1034"/>
    <cellStyle name="20% - Accent6 6 3 4" xfId="1035"/>
    <cellStyle name="20% - Accent6 6 4" xfId="1036"/>
    <cellStyle name="20% - Accent6 6 5" xfId="1037"/>
    <cellStyle name="20% - Accent6 6 6" xfId="1038"/>
    <cellStyle name="20% - Accent6 7" xfId="1039"/>
    <cellStyle name="20% - Accent6 7 2" xfId="1040"/>
    <cellStyle name="20% - Accent6 7 2 2" xfId="1041"/>
    <cellStyle name="20% - Accent6 7 2 2 2" xfId="1042"/>
    <cellStyle name="20% - Accent6 7 2 2 3" xfId="1043"/>
    <cellStyle name="20% - Accent6 7 2 2 4" xfId="1044"/>
    <cellStyle name="20% - Accent6 7 2 3" xfId="1045"/>
    <cellStyle name="20% - Accent6 7 2 4" xfId="1046"/>
    <cellStyle name="20% - Accent6 7 2 5" xfId="1047"/>
    <cellStyle name="20% - Accent6 7 3" xfId="1048"/>
    <cellStyle name="20% - Accent6 7 3 2" xfId="1049"/>
    <cellStyle name="20% - Accent6 7 3 3" xfId="1050"/>
    <cellStyle name="20% - Accent6 7 3 4" xfId="1051"/>
    <cellStyle name="20% - Accent6 7 4" xfId="1052"/>
    <cellStyle name="20% - Accent6 7 5" xfId="1053"/>
    <cellStyle name="20% - Accent6 7 6" xfId="1054"/>
    <cellStyle name="20% - Accent6 8" xfId="1055"/>
    <cellStyle name="20% - Accent6 8 2" xfId="1056"/>
    <cellStyle name="20% - Accent6 8 2 2" xfId="1057"/>
    <cellStyle name="20% - Accent6 8 2 3" xfId="1058"/>
    <cellStyle name="20% - Accent6 8 2 4" xfId="1059"/>
    <cellStyle name="20% - Accent6 8 3" xfId="1060"/>
    <cellStyle name="20% - Accent6 8 4" xfId="1061"/>
    <cellStyle name="20% - Accent6 8 5" xfId="1062"/>
    <cellStyle name="20% - Accent6 9" xfId="1063"/>
    <cellStyle name="20% - Accent6 9 2" xfId="1064"/>
    <cellStyle name="20% - Accent6 9 2 2" xfId="1065"/>
    <cellStyle name="20% - Accent6 9 2 3" xfId="1066"/>
    <cellStyle name="20% - Accent6 9 2 4" xfId="1067"/>
    <cellStyle name="20% - Accent6 9 3" xfId="1068"/>
    <cellStyle name="20% - Accent6 9 4" xfId="1069"/>
    <cellStyle name="20% - Accent6 9 5" xfId="1070"/>
    <cellStyle name="40% - Accent1 10" xfId="1071"/>
    <cellStyle name="40% - Accent1 10 2" xfId="1072"/>
    <cellStyle name="40% - Accent1 10 2 2" xfId="1073"/>
    <cellStyle name="40% - Accent1 10 2 3" xfId="1074"/>
    <cellStyle name="40% - Accent1 10 2 4" xfId="1075"/>
    <cellStyle name="40% - Accent1 10 3" xfId="1076"/>
    <cellStyle name="40% - Accent1 10 4" xfId="1077"/>
    <cellStyle name="40% - Accent1 10 5" xfId="1078"/>
    <cellStyle name="40% - Accent1 11" xfId="1079"/>
    <cellStyle name="40% - Accent1 11 2" xfId="1080"/>
    <cellStyle name="40% - Accent1 11 2 2" xfId="1081"/>
    <cellStyle name="40% - Accent1 11 2 3" xfId="1082"/>
    <cellStyle name="40% - Accent1 11 2 4" xfId="1083"/>
    <cellStyle name="40% - Accent1 11 3" xfId="1084"/>
    <cellStyle name="40% - Accent1 11 4" xfId="1085"/>
    <cellStyle name="40% - Accent1 11 5" xfId="1086"/>
    <cellStyle name="40% - Accent1 12" xfId="1087"/>
    <cellStyle name="40% - Accent1 12 2" xfId="1088"/>
    <cellStyle name="40% - Accent1 12 2 2" xfId="1089"/>
    <cellStyle name="40% - Accent1 12 2 3" xfId="1090"/>
    <cellStyle name="40% - Accent1 12 2 4" xfId="1091"/>
    <cellStyle name="40% - Accent1 12 3" xfId="1092"/>
    <cellStyle name="40% - Accent1 12 4" xfId="1093"/>
    <cellStyle name="40% - Accent1 12 5" xfId="1094"/>
    <cellStyle name="40% - Accent1 13" xfId="1095"/>
    <cellStyle name="40% - Accent1 13 2" xfId="1096"/>
    <cellStyle name="40% - Accent1 13 3" xfId="1097"/>
    <cellStyle name="40% - Accent1 13 4" xfId="1098"/>
    <cellStyle name="40% - Accent1 14" xfId="1099"/>
    <cellStyle name="40% - Accent1 15" xfId="1100"/>
    <cellStyle name="40% - Accent1 16" xfId="1101"/>
    <cellStyle name="40% - Accent1 17" xfId="1102"/>
    <cellStyle name="40% - Accent1 18" xfId="1103"/>
    <cellStyle name="40% - Accent1 19" xfId="1104"/>
    <cellStyle name="40% - Accent1 2" xfId="1105"/>
    <cellStyle name="40% - Accent1 2 10" xfId="1106"/>
    <cellStyle name="40% - Accent1 2 11" xfId="1107"/>
    <cellStyle name="40% - Accent1 2 12" xfId="1108"/>
    <cellStyle name="40% - Accent1 2 13" xfId="1109"/>
    <cellStyle name="40% - Accent1 2 14" xfId="1110"/>
    <cellStyle name="40% - Accent1 2 15" xfId="1111"/>
    <cellStyle name="40% - Accent1 2 16" xfId="1112"/>
    <cellStyle name="40% - Accent1 2 17" xfId="1113"/>
    <cellStyle name="40% - Accent1 2 2" xfId="1114"/>
    <cellStyle name="40% - Accent1 2 2 2" xfId="1115"/>
    <cellStyle name="40% - Accent1 2 2 2 2" xfId="1116"/>
    <cellStyle name="40% - Accent1 2 2 2 3" xfId="1117"/>
    <cellStyle name="40% - Accent1 2 2 2 4" xfId="1118"/>
    <cellStyle name="40% - Accent1 2 2 3" xfId="1119"/>
    <cellStyle name="40% - Accent1 2 2 4" xfId="1120"/>
    <cellStyle name="40% - Accent1 2 2 5" xfId="1121"/>
    <cellStyle name="40% - Accent1 2 2 6" xfId="1122"/>
    <cellStyle name="40% - Accent1 2 3" xfId="1123"/>
    <cellStyle name="40% - Accent1 2 3 2" xfId="1124"/>
    <cellStyle name="40% - Accent1 2 3 2 2" xfId="1125"/>
    <cellStyle name="40% - Accent1 2 3 2 3" xfId="1126"/>
    <cellStyle name="40% - Accent1 2 3 2 4" xfId="1127"/>
    <cellStyle name="40% - Accent1 2 3 3" xfId="1128"/>
    <cellStyle name="40% - Accent1 2 3 4" xfId="1129"/>
    <cellStyle name="40% - Accent1 2 3 5" xfId="1130"/>
    <cellStyle name="40% - Accent1 2 4" xfId="1131"/>
    <cellStyle name="40% - Accent1 2 4 2" xfId="1132"/>
    <cellStyle name="40% - Accent1 2 4 2 2" xfId="1133"/>
    <cellStyle name="40% - Accent1 2 4 2 3" xfId="1134"/>
    <cellStyle name="40% - Accent1 2 4 2 4" xfId="1135"/>
    <cellStyle name="40% - Accent1 2 4 3" xfId="1136"/>
    <cellStyle name="40% - Accent1 2 4 4" xfId="1137"/>
    <cellStyle name="40% - Accent1 2 4 5" xfId="1138"/>
    <cellStyle name="40% - Accent1 2 5" xfId="1139"/>
    <cellStyle name="40% - Accent1 2 5 2" xfId="1140"/>
    <cellStyle name="40% - Accent1 2 5 3" xfId="1141"/>
    <cellStyle name="40% - Accent1 2 5 4" xfId="1142"/>
    <cellStyle name="40% - Accent1 2 6" xfId="1143"/>
    <cellStyle name="40% - Accent1 2 7" xfId="1144"/>
    <cellStyle name="40% - Accent1 2 8" xfId="1145"/>
    <cellStyle name="40% - Accent1 2 9" xfId="1146"/>
    <cellStyle name="40% - Accent1 20" xfId="1147"/>
    <cellStyle name="40% - Accent1 21" xfId="1148"/>
    <cellStyle name="40% - Accent1 22" xfId="1149"/>
    <cellStyle name="40% - Accent1 23" xfId="1150"/>
    <cellStyle name="40% - Accent1 24" xfId="1151"/>
    <cellStyle name="40% - Accent1 3" xfId="1152"/>
    <cellStyle name="40% - Accent1 3 2" xfId="1153"/>
    <cellStyle name="40% - Accent1 3 2 2" xfId="1154"/>
    <cellStyle name="40% - Accent1 3 2 2 2" xfId="1155"/>
    <cellStyle name="40% - Accent1 3 2 2 3" xfId="1156"/>
    <cellStyle name="40% - Accent1 3 2 2 4" xfId="1157"/>
    <cellStyle name="40% - Accent1 3 2 3" xfId="1158"/>
    <cellStyle name="40% - Accent1 3 2 4" xfId="1159"/>
    <cellStyle name="40% - Accent1 3 2 5" xfId="1160"/>
    <cellStyle name="40% - Accent1 3 3" xfId="1161"/>
    <cellStyle name="40% - Accent1 3 3 2" xfId="1162"/>
    <cellStyle name="40% - Accent1 3 3 3" xfId="1163"/>
    <cellStyle name="40% - Accent1 3 3 4" xfId="1164"/>
    <cellStyle name="40% - Accent1 3 4" xfId="1165"/>
    <cellStyle name="40% - Accent1 3 5" xfId="1166"/>
    <cellStyle name="40% - Accent1 3 6" xfId="1167"/>
    <cellStyle name="40% - Accent1 3 7" xfId="1168"/>
    <cellStyle name="40% - Accent1 4" xfId="1169"/>
    <cellStyle name="40% - Accent1 4 2" xfId="1170"/>
    <cellStyle name="40% - Accent1 4 2 2" xfId="1171"/>
    <cellStyle name="40% - Accent1 4 2 2 2" xfId="1172"/>
    <cellStyle name="40% - Accent1 4 2 2 3" xfId="1173"/>
    <cellStyle name="40% - Accent1 4 2 2 4" xfId="1174"/>
    <cellStyle name="40% - Accent1 4 2 3" xfId="1175"/>
    <cellStyle name="40% - Accent1 4 2 4" xfId="1176"/>
    <cellStyle name="40% - Accent1 4 2 5" xfId="1177"/>
    <cellStyle name="40% - Accent1 4 3" xfId="1178"/>
    <cellStyle name="40% - Accent1 4 3 2" xfId="1179"/>
    <cellStyle name="40% - Accent1 4 3 3" xfId="1180"/>
    <cellStyle name="40% - Accent1 4 3 4" xfId="1181"/>
    <cellStyle name="40% - Accent1 4 4" xfId="1182"/>
    <cellStyle name="40% - Accent1 4 5" xfId="1183"/>
    <cellStyle name="40% - Accent1 4 6" xfId="1184"/>
    <cellStyle name="40% - Accent1 5" xfId="1185"/>
    <cellStyle name="40% - Accent1 5 2" xfId="1186"/>
    <cellStyle name="40% - Accent1 5 2 2" xfId="1187"/>
    <cellStyle name="40% - Accent1 5 2 2 2" xfId="1188"/>
    <cellStyle name="40% - Accent1 5 2 2 3" xfId="1189"/>
    <cellStyle name="40% - Accent1 5 2 2 4" xfId="1190"/>
    <cellStyle name="40% - Accent1 5 2 3" xfId="1191"/>
    <cellStyle name="40% - Accent1 5 2 4" xfId="1192"/>
    <cellStyle name="40% - Accent1 5 2 5" xfId="1193"/>
    <cellStyle name="40% - Accent1 5 3" xfId="1194"/>
    <cellStyle name="40% - Accent1 5 3 2" xfId="1195"/>
    <cellStyle name="40% - Accent1 5 3 3" xfId="1196"/>
    <cellStyle name="40% - Accent1 5 3 4" xfId="1197"/>
    <cellStyle name="40% - Accent1 5 4" xfId="1198"/>
    <cellStyle name="40% - Accent1 5 5" xfId="1199"/>
    <cellStyle name="40% - Accent1 5 6" xfId="1200"/>
    <cellStyle name="40% - Accent1 6" xfId="1201"/>
    <cellStyle name="40% - Accent1 6 2" xfId="1202"/>
    <cellStyle name="40% - Accent1 6 2 2" xfId="1203"/>
    <cellStyle name="40% - Accent1 6 2 2 2" xfId="1204"/>
    <cellStyle name="40% - Accent1 6 2 2 3" xfId="1205"/>
    <cellStyle name="40% - Accent1 6 2 2 4" xfId="1206"/>
    <cellStyle name="40% - Accent1 6 2 3" xfId="1207"/>
    <cellStyle name="40% - Accent1 6 2 4" xfId="1208"/>
    <cellStyle name="40% - Accent1 6 2 5" xfId="1209"/>
    <cellStyle name="40% - Accent1 6 3" xfId="1210"/>
    <cellStyle name="40% - Accent1 6 3 2" xfId="1211"/>
    <cellStyle name="40% - Accent1 6 3 3" xfId="1212"/>
    <cellStyle name="40% - Accent1 6 3 4" xfId="1213"/>
    <cellStyle name="40% - Accent1 6 4" xfId="1214"/>
    <cellStyle name="40% - Accent1 6 5" xfId="1215"/>
    <cellStyle name="40% - Accent1 6 6" xfId="1216"/>
    <cellStyle name="40% - Accent1 7" xfId="1217"/>
    <cellStyle name="40% - Accent1 7 2" xfId="1218"/>
    <cellStyle name="40% - Accent1 7 2 2" xfId="1219"/>
    <cellStyle name="40% - Accent1 7 2 2 2" xfId="1220"/>
    <cellStyle name="40% - Accent1 7 2 2 3" xfId="1221"/>
    <cellStyle name="40% - Accent1 7 2 2 4" xfId="1222"/>
    <cellStyle name="40% - Accent1 7 2 3" xfId="1223"/>
    <cellStyle name="40% - Accent1 7 2 4" xfId="1224"/>
    <cellStyle name="40% - Accent1 7 2 5" xfId="1225"/>
    <cellStyle name="40% - Accent1 7 3" xfId="1226"/>
    <cellStyle name="40% - Accent1 7 3 2" xfId="1227"/>
    <cellStyle name="40% - Accent1 7 3 3" xfId="1228"/>
    <cellStyle name="40% - Accent1 7 3 4" xfId="1229"/>
    <cellStyle name="40% - Accent1 7 4" xfId="1230"/>
    <cellStyle name="40% - Accent1 7 5" xfId="1231"/>
    <cellStyle name="40% - Accent1 7 6" xfId="1232"/>
    <cellStyle name="40% - Accent1 8" xfId="1233"/>
    <cellStyle name="40% - Accent1 8 2" xfId="1234"/>
    <cellStyle name="40% - Accent1 8 2 2" xfId="1235"/>
    <cellStyle name="40% - Accent1 8 2 3" xfId="1236"/>
    <cellStyle name="40% - Accent1 8 2 4" xfId="1237"/>
    <cellStyle name="40% - Accent1 8 3" xfId="1238"/>
    <cellStyle name="40% - Accent1 8 4" xfId="1239"/>
    <cellStyle name="40% - Accent1 8 5" xfId="1240"/>
    <cellStyle name="40% - Accent1 9" xfId="1241"/>
    <cellStyle name="40% - Accent1 9 2" xfId="1242"/>
    <cellStyle name="40% - Accent1 9 2 2" xfId="1243"/>
    <cellStyle name="40% - Accent1 9 2 3" xfId="1244"/>
    <cellStyle name="40% - Accent1 9 2 4" xfId="1245"/>
    <cellStyle name="40% - Accent1 9 3" xfId="1246"/>
    <cellStyle name="40% - Accent1 9 4" xfId="1247"/>
    <cellStyle name="40% - Accent1 9 5" xfId="1248"/>
    <cellStyle name="40% - Accent2 10" xfId="1249"/>
    <cellStyle name="40% - Accent2 10 2" xfId="1250"/>
    <cellStyle name="40% - Accent2 10 2 2" xfId="1251"/>
    <cellStyle name="40% - Accent2 10 2 3" xfId="1252"/>
    <cellStyle name="40% - Accent2 10 2 4" xfId="1253"/>
    <cellStyle name="40% - Accent2 10 3" xfId="1254"/>
    <cellStyle name="40% - Accent2 10 4" xfId="1255"/>
    <cellStyle name="40% - Accent2 10 5" xfId="1256"/>
    <cellStyle name="40% - Accent2 11" xfId="1257"/>
    <cellStyle name="40% - Accent2 11 2" xfId="1258"/>
    <cellStyle name="40% - Accent2 11 2 2" xfId="1259"/>
    <cellStyle name="40% - Accent2 11 2 3" xfId="1260"/>
    <cellStyle name="40% - Accent2 11 2 4" xfId="1261"/>
    <cellStyle name="40% - Accent2 11 3" xfId="1262"/>
    <cellStyle name="40% - Accent2 11 4" xfId="1263"/>
    <cellStyle name="40% - Accent2 11 5" xfId="1264"/>
    <cellStyle name="40% - Accent2 12" xfId="1265"/>
    <cellStyle name="40% - Accent2 12 2" xfId="1266"/>
    <cellStyle name="40% - Accent2 12 2 2" xfId="1267"/>
    <cellStyle name="40% - Accent2 12 2 3" xfId="1268"/>
    <cellStyle name="40% - Accent2 12 2 4" xfId="1269"/>
    <cellStyle name="40% - Accent2 12 3" xfId="1270"/>
    <cellStyle name="40% - Accent2 12 4" xfId="1271"/>
    <cellStyle name="40% - Accent2 12 5" xfId="1272"/>
    <cellStyle name="40% - Accent2 13" xfId="1273"/>
    <cellStyle name="40% - Accent2 13 2" xfId="1274"/>
    <cellStyle name="40% - Accent2 13 3" xfId="1275"/>
    <cellStyle name="40% - Accent2 13 4" xfId="1276"/>
    <cellStyle name="40% - Accent2 14" xfId="1277"/>
    <cellStyle name="40% - Accent2 15" xfId="1278"/>
    <cellStyle name="40% - Accent2 16" xfId="1279"/>
    <cellStyle name="40% - Accent2 17" xfId="1280"/>
    <cellStyle name="40% - Accent2 18" xfId="1281"/>
    <cellStyle name="40% - Accent2 19" xfId="1282"/>
    <cellStyle name="40% - Accent2 2" xfId="1283"/>
    <cellStyle name="40% - Accent2 2 10" xfId="1284"/>
    <cellStyle name="40% - Accent2 2 11" xfId="1285"/>
    <cellStyle name="40% - Accent2 2 12" xfId="1286"/>
    <cellStyle name="40% - Accent2 2 13" xfId="1287"/>
    <cellStyle name="40% - Accent2 2 14" xfId="1288"/>
    <cellStyle name="40% - Accent2 2 15" xfId="1289"/>
    <cellStyle name="40% - Accent2 2 16" xfId="1290"/>
    <cellStyle name="40% - Accent2 2 17" xfId="1291"/>
    <cellStyle name="40% - Accent2 2 2" xfId="1292"/>
    <cellStyle name="40% - Accent2 2 2 2" xfId="1293"/>
    <cellStyle name="40% - Accent2 2 2 2 2" xfId="1294"/>
    <cellStyle name="40% - Accent2 2 2 2 3" xfId="1295"/>
    <cellStyle name="40% - Accent2 2 2 2 4" xfId="1296"/>
    <cellStyle name="40% - Accent2 2 2 3" xfId="1297"/>
    <cellStyle name="40% - Accent2 2 2 4" xfId="1298"/>
    <cellStyle name="40% - Accent2 2 2 5" xfId="1299"/>
    <cellStyle name="40% - Accent2 2 2 6" xfId="1300"/>
    <cellStyle name="40% - Accent2 2 3" xfId="1301"/>
    <cellStyle name="40% - Accent2 2 3 2" xfId="1302"/>
    <cellStyle name="40% - Accent2 2 3 2 2" xfId="1303"/>
    <cellStyle name="40% - Accent2 2 3 2 3" xfId="1304"/>
    <cellStyle name="40% - Accent2 2 3 2 4" xfId="1305"/>
    <cellStyle name="40% - Accent2 2 3 3" xfId="1306"/>
    <cellStyle name="40% - Accent2 2 3 4" xfId="1307"/>
    <cellStyle name="40% - Accent2 2 3 5" xfId="1308"/>
    <cellStyle name="40% - Accent2 2 4" xfId="1309"/>
    <cellStyle name="40% - Accent2 2 4 2" xfId="1310"/>
    <cellStyle name="40% - Accent2 2 4 2 2" xfId="1311"/>
    <cellStyle name="40% - Accent2 2 4 2 3" xfId="1312"/>
    <cellStyle name="40% - Accent2 2 4 2 4" xfId="1313"/>
    <cellStyle name="40% - Accent2 2 4 3" xfId="1314"/>
    <cellStyle name="40% - Accent2 2 4 4" xfId="1315"/>
    <cellStyle name="40% - Accent2 2 4 5" xfId="1316"/>
    <cellStyle name="40% - Accent2 2 5" xfId="1317"/>
    <cellStyle name="40% - Accent2 2 5 2" xfId="1318"/>
    <cellStyle name="40% - Accent2 2 5 3" xfId="1319"/>
    <cellStyle name="40% - Accent2 2 5 4" xfId="1320"/>
    <cellStyle name="40% - Accent2 2 6" xfId="1321"/>
    <cellStyle name="40% - Accent2 2 7" xfId="1322"/>
    <cellStyle name="40% - Accent2 2 8" xfId="1323"/>
    <cellStyle name="40% - Accent2 2 9" xfId="1324"/>
    <cellStyle name="40% - Accent2 20" xfId="1325"/>
    <cellStyle name="40% - Accent2 21" xfId="1326"/>
    <cellStyle name="40% - Accent2 22" xfId="1327"/>
    <cellStyle name="40% - Accent2 23" xfId="1328"/>
    <cellStyle name="40% - Accent2 24" xfId="1329"/>
    <cellStyle name="40% - Accent2 3" xfId="1330"/>
    <cellStyle name="40% - Accent2 3 2" xfId="1331"/>
    <cellStyle name="40% - Accent2 3 2 2" xfId="1332"/>
    <cellStyle name="40% - Accent2 3 2 2 2" xfId="1333"/>
    <cellStyle name="40% - Accent2 3 2 2 3" xfId="1334"/>
    <cellStyle name="40% - Accent2 3 2 2 4" xfId="1335"/>
    <cellStyle name="40% - Accent2 3 2 3" xfId="1336"/>
    <cellStyle name="40% - Accent2 3 2 4" xfId="1337"/>
    <cellStyle name="40% - Accent2 3 2 5" xfId="1338"/>
    <cellStyle name="40% - Accent2 3 3" xfId="1339"/>
    <cellStyle name="40% - Accent2 3 3 2" xfId="1340"/>
    <cellStyle name="40% - Accent2 3 3 3" xfId="1341"/>
    <cellStyle name="40% - Accent2 3 3 4" xfId="1342"/>
    <cellStyle name="40% - Accent2 3 4" xfId="1343"/>
    <cellStyle name="40% - Accent2 3 5" xfId="1344"/>
    <cellStyle name="40% - Accent2 3 6" xfId="1345"/>
    <cellStyle name="40% - Accent2 3 7" xfId="1346"/>
    <cellStyle name="40% - Accent2 4" xfId="1347"/>
    <cellStyle name="40% - Accent2 4 2" xfId="1348"/>
    <cellStyle name="40% - Accent2 4 2 2" xfId="1349"/>
    <cellStyle name="40% - Accent2 4 2 2 2" xfId="1350"/>
    <cellStyle name="40% - Accent2 4 2 2 3" xfId="1351"/>
    <cellStyle name="40% - Accent2 4 2 2 4" xfId="1352"/>
    <cellStyle name="40% - Accent2 4 2 3" xfId="1353"/>
    <cellStyle name="40% - Accent2 4 2 4" xfId="1354"/>
    <cellStyle name="40% - Accent2 4 2 5" xfId="1355"/>
    <cellStyle name="40% - Accent2 4 3" xfId="1356"/>
    <cellStyle name="40% - Accent2 4 3 2" xfId="1357"/>
    <cellStyle name="40% - Accent2 4 3 3" xfId="1358"/>
    <cellStyle name="40% - Accent2 4 3 4" xfId="1359"/>
    <cellStyle name="40% - Accent2 4 4" xfId="1360"/>
    <cellStyle name="40% - Accent2 4 5" xfId="1361"/>
    <cellStyle name="40% - Accent2 4 6" xfId="1362"/>
    <cellStyle name="40% - Accent2 5" xfId="1363"/>
    <cellStyle name="40% - Accent2 5 2" xfId="1364"/>
    <cellStyle name="40% - Accent2 5 2 2" xfId="1365"/>
    <cellStyle name="40% - Accent2 5 2 2 2" xfId="1366"/>
    <cellStyle name="40% - Accent2 5 2 2 3" xfId="1367"/>
    <cellStyle name="40% - Accent2 5 2 2 4" xfId="1368"/>
    <cellStyle name="40% - Accent2 5 2 3" xfId="1369"/>
    <cellStyle name="40% - Accent2 5 2 4" xfId="1370"/>
    <cellStyle name="40% - Accent2 5 2 5" xfId="1371"/>
    <cellStyle name="40% - Accent2 5 3" xfId="1372"/>
    <cellStyle name="40% - Accent2 5 3 2" xfId="1373"/>
    <cellStyle name="40% - Accent2 5 3 3" xfId="1374"/>
    <cellStyle name="40% - Accent2 5 3 4" xfId="1375"/>
    <cellStyle name="40% - Accent2 5 4" xfId="1376"/>
    <cellStyle name="40% - Accent2 5 5" xfId="1377"/>
    <cellStyle name="40% - Accent2 5 6" xfId="1378"/>
    <cellStyle name="40% - Accent2 6" xfId="1379"/>
    <cellStyle name="40% - Accent2 6 2" xfId="1380"/>
    <cellStyle name="40% - Accent2 6 2 2" xfId="1381"/>
    <cellStyle name="40% - Accent2 6 2 2 2" xfId="1382"/>
    <cellStyle name="40% - Accent2 6 2 2 3" xfId="1383"/>
    <cellStyle name="40% - Accent2 6 2 2 4" xfId="1384"/>
    <cellStyle name="40% - Accent2 6 2 3" xfId="1385"/>
    <cellStyle name="40% - Accent2 6 2 4" xfId="1386"/>
    <cellStyle name="40% - Accent2 6 2 5" xfId="1387"/>
    <cellStyle name="40% - Accent2 6 3" xfId="1388"/>
    <cellStyle name="40% - Accent2 6 3 2" xfId="1389"/>
    <cellStyle name="40% - Accent2 6 3 3" xfId="1390"/>
    <cellStyle name="40% - Accent2 6 3 4" xfId="1391"/>
    <cellStyle name="40% - Accent2 6 4" xfId="1392"/>
    <cellStyle name="40% - Accent2 6 5" xfId="1393"/>
    <cellStyle name="40% - Accent2 6 6" xfId="1394"/>
    <cellStyle name="40% - Accent2 7" xfId="1395"/>
    <cellStyle name="40% - Accent2 7 2" xfId="1396"/>
    <cellStyle name="40% - Accent2 7 2 2" xfId="1397"/>
    <cellStyle name="40% - Accent2 7 2 2 2" xfId="1398"/>
    <cellStyle name="40% - Accent2 7 2 2 3" xfId="1399"/>
    <cellStyle name="40% - Accent2 7 2 2 4" xfId="1400"/>
    <cellStyle name="40% - Accent2 7 2 3" xfId="1401"/>
    <cellStyle name="40% - Accent2 7 2 4" xfId="1402"/>
    <cellStyle name="40% - Accent2 7 2 5" xfId="1403"/>
    <cellStyle name="40% - Accent2 7 3" xfId="1404"/>
    <cellStyle name="40% - Accent2 7 3 2" xfId="1405"/>
    <cellStyle name="40% - Accent2 7 3 3" xfId="1406"/>
    <cellStyle name="40% - Accent2 7 3 4" xfId="1407"/>
    <cellStyle name="40% - Accent2 7 4" xfId="1408"/>
    <cellStyle name="40% - Accent2 7 5" xfId="1409"/>
    <cellStyle name="40% - Accent2 7 6" xfId="1410"/>
    <cellStyle name="40% - Accent2 8" xfId="1411"/>
    <cellStyle name="40% - Accent2 8 2" xfId="1412"/>
    <cellStyle name="40% - Accent2 8 2 2" xfId="1413"/>
    <cellStyle name="40% - Accent2 8 2 3" xfId="1414"/>
    <cellStyle name="40% - Accent2 8 2 4" xfId="1415"/>
    <cellStyle name="40% - Accent2 8 3" xfId="1416"/>
    <cellStyle name="40% - Accent2 8 4" xfId="1417"/>
    <cellStyle name="40% - Accent2 8 5" xfId="1418"/>
    <cellStyle name="40% - Accent2 9" xfId="1419"/>
    <cellStyle name="40% - Accent2 9 2" xfId="1420"/>
    <cellStyle name="40% - Accent2 9 2 2" xfId="1421"/>
    <cellStyle name="40% - Accent2 9 2 3" xfId="1422"/>
    <cellStyle name="40% - Accent2 9 2 4" xfId="1423"/>
    <cellStyle name="40% - Accent2 9 3" xfId="1424"/>
    <cellStyle name="40% - Accent2 9 4" xfId="1425"/>
    <cellStyle name="40% - Accent2 9 5" xfId="1426"/>
    <cellStyle name="40% - Accent3 10" xfId="1427"/>
    <cellStyle name="40% - Accent3 10 2" xfId="1428"/>
    <cellStyle name="40% - Accent3 10 2 2" xfId="1429"/>
    <cellStyle name="40% - Accent3 10 2 3" xfId="1430"/>
    <cellStyle name="40% - Accent3 10 2 4" xfId="1431"/>
    <cellStyle name="40% - Accent3 10 3" xfId="1432"/>
    <cellStyle name="40% - Accent3 10 4" xfId="1433"/>
    <cellStyle name="40% - Accent3 10 5" xfId="1434"/>
    <cellStyle name="40% - Accent3 11" xfId="1435"/>
    <cellStyle name="40% - Accent3 11 2" xfId="1436"/>
    <cellStyle name="40% - Accent3 11 2 2" xfId="1437"/>
    <cellStyle name="40% - Accent3 11 2 3" xfId="1438"/>
    <cellStyle name="40% - Accent3 11 2 4" xfId="1439"/>
    <cellStyle name="40% - Accent3 11 3" xfId="1440"/>
    <cellStyle name="40% - Accent3 11 4" xfId="1441"/>
    <cellStyle name="40% - Accent3 11 5" xfId="1442"/>
    <cellStyle name="40% - Accent3 12" xfId="1443"/>
    <cellStyle name="40% - Accent3 12 2" xfId="1444"/>
    <cellStyle name="40% - Accent3 12 2 2" xfId="1445"/>
    <cellStyle name="40% - Accent3 12 2 3" xfId="1446"/>
    <cellStyle name="40% - Accent3 12 2 4" xfId="1447"/>
    <cellStyle name="40% - Accent3 12 3" xfId="1448"/>
    <cellStyle name="40% - Accent3 12 4" xfId="1449"/>
    <cellStyle name="40% - Accent3 12 5" xfId="1450"/>
    <cellStyle name="40% - Accent3 13" xfId="1451"/>
    <cellStyle name="40% - Accent3 13 2" xfId="1452"/>
    <cellStyle name="40% - Accent3 13 3" xfId="1453"/>
    <cellStyle name="40% - Accent3 13 4" xfId="1454"/>
    <cellStyle name="40% - Accent3 14" xfId="1455"/>
    <cellStyle name="40% - Accent3 15" xfId="1456"/>
    <cellStyle name="40% - Accent3 16" xfId="1457"/>
    <cellStyle name="40% - Accent3 17" xfId="1458"/>
    <cellStyle name="40% - Accent3 18" xfId="1459"/>
    <cellStyle name="40% - Accent3 19" xfId="1460"/>
    <cellStyle name="40% - Accent3 2" xfId="1461"/>
    <cellStyle name="40% - Accent3 2 10" xfId="1462"/>
    <cellStyle name="40% - Accent3 2 11" xfId="1463"/>
    <cellStyle name="40% - Accent3 2 12" xfId="1464"/>
    <cellStyle name="40% - Accent3 2 13" xfId="1465"/>
    <cellStyle name="40% - Accent3 2 14" xfId="1466"/>
    <cellStyle name="40% - Accent3 2 15" xfId="1467"/>
    <cellStyle name="40% - Accent3 2 16" xfId="1468"/>
    <cellStyle name="40% - Accent3 2 17" xfId="1469"/>
    <cellStyle name="40% - Accent3 2 2" xfId="1470"/>
    <cellStyle name="40% - Accent3 2 2 2" xfId="1471"/>
    <cellStyle name="40% - Accent3 2 2 2 2" xfId="1472"/>
    <cellStyle name="40% - Accent3 2 2 2 3" xfId="1473"/>
    <cellStyle name="40% - Accent3 2 2 2 4" xfId="1474"/>
    <cellStyle name="40% - Accent3 2 2 3" xfId="1475"/>
    <cellStyle name="40% - Accent3 2 2 4" xfId="1476"/>
    <cellStyle name="40% - Accent3 2 2 5" xfId="1477"/>
    <cellStyle name="40% - Accent3 2 2 6" xfId="1478"/>
    <cellStyle name="40% - Accent3 2 3" xfId="1479"/>
    <cellStyle name="40% - Accent3 2 3 2" xfId="1480"/>
    <cellStyle name="40% - Accent3 2 3 2 2" xfId="1481"/>
    <cellStyle name="40% - Accent3 2 3 2 3" xfId="1482"/>
    <cellStyle name="40% - Accent3 2 3 2 4" xfId="1483"/>
    <cellStyle name="40% - Accent3 2 3 3" xfId="1484"/>
    <cellStyle name="40% - Accent3 2 3 4" xfId="1485"/>
    <cellStyle name="40% - Accent3 2 3 5" xfId="1486"/>
    <cellStyle name="40% - Accent3 2 4" xfId="1487"/>
    <cellStyle name="40% - Accent3 2 4 2" xfId="1488"/>
    <cellStyle name="40% - Accent3 2 4 2 2" xfId="1489"/>
    <cellStyle name="40% - Accent3 2 4 2 3" xfId="1490"/>
    <cellStyle name="40% - Accent3 2 4 2 4" xfId="1491"/>
    <cellStyle name="40% - Accent3 2 4 3" xfId="1492"/>
    <cellStyle name="40% - Accent3 2 4 4" xfId="1493"/>
    <cellStyle name="40% - Accent3 2 4 5" xfId="1494"/>
    <cellStyle name="40% - Accent3 2 5" xfId="1495"/>
    <cellStyle name="40% - Accent3 2 5 2" xfId="1496"/>
    <cellStyle name="40% - Accent3 2 5 3" xfId="1497"/>
    <cellStyle name="40% - Accent3 2 5 4" xfId="1498"/>
    <cellStyle name="40% - Accent3 2 6" xfId="1499"/>
    <cellStyle name="40% - Accent3 2 7" xfId="1500"/>
    <cellStyle name="40% - Accent3 2 8" xfId="1501"/>
    <cellStyle name="40% - Accent3 2 9" xfId="1502"/>
    <cellStyle name="40% - Accent3 20" xfId="1503"/>
    <cellStyle name="40% - Accent3 21" xfId="1504"/>
    <cellStyle name="40% - Accent3 22" xfId="1505"/>
    <cellStyle name="40% - Accent3 23" xfId="1506"/>
    <cellStyle name="40% - Accent3 24" xfId="1507"/>
    <cellStyle name="40% - Accent3 3" xfId="1508"/>
    <cellStyle name="40% - Accent3 3 2" xfId="1509"/>
    <cellStyle name="40% - Accent3 3 2 2" xfId="1510"/>
    <cellStyle name="40% - Accent3 3 2 2 2" xfId="1511"/>
    <cellStyle name="40% - Accent3 3 2 2 3" xfId="1512"/>
    <cellStyle name="40% - Accent3 3 2 2 4" xfId="1513"/>
    <cellStyle name="40% - Accent3 3 2 3" xfId="1514"/>
    <cellStyle name="40% - Accent3 3 2 4" xfId="1515"/>
    <cellStyle name="40% - Accent3 3 2 5" xfId="1516"/>
    <cellStyle name="40% - Accent3 3 3" xfId="1517"/>
    <cellStyle name="40% - Accent3 3 3 2" xfId="1518"/>
    <cellStyle name="40% - Accent3 3 3 3" xfId="1519"/>
    <cellStyle name="40% - Accent3 3 3 4" xfId="1520"/>
    <cellStyle name="40% - Accent3 3 4" xfId="1521"/>
    <cellStyle name="40% - Accent3 3 5" xfId="1522"/>
    <cellStyle name="40% - Accent3 3 6" xfId="1523"/>
    <cellStyle name="40% - Accent3 3 7" xfId="1524"/>
    <cellStyle name="40% - Accent3 4" xfId="1525"/>
    <cellStyle name="40% - Accent3 4 2" xfId="1526"/>
    <cellStyle name="40% - Accent3 4 2 2" xfId="1527"/>
    <cellStyle name="40% - Accent3 4 2 2 2" xfId="1528"/>
    <cellStyle name="40% - Accent3 4 2 2 3" xfId="1529"/>
    <cellStyle name="40% - Accent3 4 2 2 4" xfId="1530"/>
    <cellStyle name="40% - Accent3 4 2 3" xfId="1531"/>
    <cellStyle name="40% - Accent3 4 2 4" xfId="1532"/>
    <cellStyle name="40% - Accent3 4 2 5" xfId="1533"/>
    <cellStyle name="40% - Accent3 4 3" xfId="1534"/>
    <cellStyle name="40% - Accent3 4 3 2" xfId="1535"/>
    <cellStyle name="40% - Accent3 4 3 3" xfId="1536"/>
    <cellStyle name="40% - Accent3 4 3 4" xfId="1537"/>
    <cellStyle name="40% - Accent3 4 4" xfId="1538"/>
    <cellStyle name="40% - Accent3 4 5" xfId="1539"/>
    <cellStyle name="40% - Accent3 4 6" xfId="1540"/>
    <cellStyle name="40% - Accent3 5" xfId="1541"/>
    <cellStyle name="40% - Accent3 5 2" xfId="1542"/>
    <cellStyle name="40% - Accent3 5 2 2" xfId="1543"/>
    <cellStyle name="40% - Accent3 5 2 2 2" xfId="1544"/>
    <cellStyle name="40% - Accent3 5 2 2 3" xfId="1545"/>
    <cellStyle name="40% - Accent3 5 2 2 4" xfId="1546"/>
    <cellStyle name="40% - Accent3 5 2 3" xfId="1547"/>
    <cellStyle name="40% - Accent3 5 2 4" xfId="1548"/>
    <cellStyle name="40% - Accent3 5 2 5" xfId="1549"/>
    <cellStyle name="40% - Accent3 5 3" xfId="1550"/>
    <cellStyle name="40% - Accent3 5 3 2" xfId="1551"/>
    <cellStyle name="40% - Accent3 5 3 3" xfId="1552"/>
    <cellStyle name="40% - Accent3 5 3 4" xfId="1553"/>
    <cellStyle name="40% - Accent3 5 4" xfId="1554"/>
    <cellStyle name="40% - Accent3 5 5" xfId="1555"/>
    <cellStyle name="40% - Accent3 5 6" xfId="1556"/>
    <cellStyle name="40% - Accent3 6" xfId="1557"/>
    <cellStyle name="40% - Accent3 6 2" xfId="1558"/>
    <cellStyle name="40% - Accent3 6 2 2" xfId="1559"/>
    <cellStyle name="40% - Accent3 6 2 2 2" xfId="1560"/>
    <cellStyle name="40% - Accent3 6 2 2 3" xfId="1561"/>
    <cellStyle name="40% - Accent3 6 2 2 4" xfId="1562"/>
    <cellStyle name="40% - Accent3 6 2 3" xfId="1563"/>
    <cellStyle name="40% - Accent3 6 2 4" xfId="1564"/>
    <cellStyle name="40% - Accent3 6 2 5" xfId="1565"/>
    <cellStyle name="40% - Accent3 6 3" xfId="1566"/>
    <cellStyle name="40% - Accent3 6 3 2" xfId="1567"/>
    <cellStyle name="40% - Accent3 6 3 3" xfId="1568"/>
    <cellStyle name="40% - Accent3 6 3 4" xfId="1569"/>
    <cellStyle name="40% - Accent3 6 4" xfId="1570"/>
    <cellStyle name="40% - Accent3 6 5" xfId="1571"/>
    <cellStyle name="40% - Accent3 6 6" xfId="1572"/>
    <cellStyle name="40% - Accent3 7" xfId="1573"/>
    <cellStyle name="40% - Accent3 7 2" xfId="1574"/>
    <cellStyle name="40% - Accent3 7 2 2" xfId="1575"/>
    <cellStyle name="40% - Accent3 7 2 2 2" xfId="1576"/>
    <cellStyle name="40% - Accent3 7 2 2 3" xfId="1577"/>
    <cellStyle name="40% - Accent3 7 2 2 4" xfId="1578"/>
    <cellStyle name="40% - Accent3 7 2 3" xfId="1579"/>
    <cellStyle name="40% - Accent3 7 2 4" xfId="1580"/>
    <cellStyle name="40% - Accent3 7 2 5" xfId="1581"/>
    <cellStyle name="40% - Accent3 7 3" xfId="1582"/>
    <cellStyle name="40% - Accent3 7 3 2" xfId="1583"/>
    <cellStyle name="40% - Accent3 7 3 3" xfId="1584"/>
    <cellStyle name="40% - Accent3 7 3 4" xfId="1585"/>
    <cellStyle name="40% - Accent3 7 4" xfId="1586"/>
    <cellStyle name="40% - Accent3 7 5" xfId="1587"/>
    <cellStyle name="40% - Accent3 7 6" xfId="1588"/>
    <cellStyle name="40% - Accent3 8" xfId="1589"/>
    <cellStyle name="40% - Accent3 8 2" xfId="1590"/>
    <cellStyle name="40% - Accent3 8 2 2" xfId="1591"/>
    <cellStyle name="40% - Accent3 8 2 3" xfId="1592"/>
    <cellStyle name="40% - Accent3 8 2 4" xfId="1593"/>
    <cellStyle name="40% - Accent3 8 3" xfId="1594"/>
    <cellStyle name="40% - Accent3 8 4" xfId="1595"/>
    <cellStyle name="40% - Accent3 8 5" xfId="1596"/>
    <cellStyle name="40% - Accent3 9" xfId="1597"/>
    <cellStyle name="40% - Accent3 9 2" xfId="1598"/>
    <cellStyle name="40% - Accent3 9 2 2" xfId="1599"/>
    <cellStyle name="40% - Accent3 9 2 3" xfId="1600"/>
    <cellStyle name="40% - Accent3 9 2 4" xfId="1601"/>
    <cellStyle name="40% - Accent3 9 3" xfId="1602"/>
    <cellStyle name="40% - Accent3 9 4" xfId="1603"/>
    <cellStyle name="40% - Accent3 9 5" xfId="1604"/>
    <cellStyle name="40% - Accent4 10" xfId="1605"/>
    <cellStyle name="40% - Accent4 10 2" xfId="1606"/>
    <cellStyle name="40% - Accent4 10 2 2" xfId="1607"/>
    <cellStyle name="40% - Accent4 10 2 3" xfId="1608"/>
    <cellStyle name="40% - Accent4 10 2 4" xfId="1609"/>
    <cellStyle name="40% - Accent4 10 3" xfId="1610"/>
    <cellStyle name="40% - Accent4 10 4" xfId="1611"/>
    <cellStyle name="40% - Accent4 10 5" xfId="1612"/>
    <cellStyle name="40% - Accent4 11" xfId="1613"/>
    <cellStyle name="40% - Accent4 11 2" xfId="1614"/>
    <cellStyle name="40% - Accent4 11 2 2" xfId="1615"/>
    <cellStyle name="40% - Accent4 11 2 3" xfId="1616"/>
    <cellStyle name="40% - Accent4 11 2 4" xfId="1617"/>
    <cellStyle name="40% - Accent4 11 3" xfId="1618"/>
    <cellStyle name="40% - Accent4 11 4" xfId="1619"/>
    <cellStyle name="40% - Accent4 11 5" xfId="1620"/>
    <cellStyle name="40% - Accent4 12" xfId="1621"/>
    <cellStyle name="40% - Accent4 12 2" xfId="1622"/>
    <cellStyle name="40% - Accent4 12 2 2" xfId="1623"/>
    <cellStyle name="40% - Accent4 12 2 3" xfId="1624"/>
    <cellStyle name="40% - Accent4 12 2 4" xfId="1625"/>
    <cellStyle name="40% - Accent4 12 3" xfId="1626"/>
    <cellStyle name="40% - Accent4 12 4" xfId="1627"/>
    <cellStyle name="40% - Accent4 12 5" xfId="1628"/>
    <cellStyle name="40% - Accent4 13" xfId="1629"/>
    <cellStyle name="40% - Accent4 13 2" xfId="1630"/>
    <cellStyle name="40% - Accent4 13 3" xfId="1631"/>
    <cellStyle name="40% - Accent4 13 4" xfId="1632"/>
    <cellStyle name="40% - Accent4 14" xfId="1633"/>
    <cellStyle name="40% - Accent4 15" xfId="1634"/>
    <cellStyle name="40% - Accent4 16" xfId="1635"/>
    <cellStyle name="40% - Accent4 17" xfId="1636"/>
    <cellStyle name="40% - Accent4 18" xfId="1637"/>
    <cellStyle name="40% - Accent4 19" xfId="1638"/>
    <cellStyle name="40% - Accent4 2" xfId="1639"/>
    <cellStyle name="40% - Accent4 2 10" xfId="1640"/>
    <cellStyle name="40% - Accent4 2 11" xfId="1641"/>
    <cellStyle name="40% - Accent4 2 12" xfId="1642"/>
    <cellStyle name="40% - Accent4 2 13" xfId="1643"/>
    <cellStyle name="40% - Accent4 2 14" xfId="1644"/>
    <cellStyle name="40% - Accent4 2 15" xfId="1645"/>
    <cellStyle name="40% - Accent4 2 16" xfId="1646"/>
    <cellStyle name="40% - Accent4 2 17" xfId="1647"/>
    <cellStyle name="40% - Accent4 2 2" xfId="1648"/>
    <cellStyle name="40% - Accent4 2 2 2" xfId="1649"/>
    <cellStyle name="40% - Accent4 2 2 2 2" xfId="1650"/>
    <cellStyle name="40% - Accent4 2 2 2 3" xfId="1651"/>
    <cellStyle name="40% - Accent4 2 2 2 4" xfId="1652"/>
    <cellStyle name="40% - Accent4 2 2 3" xfId="1653"/>
    <cellStyle name="40% - Accent4 2 2 4" xfId="1654"/>
    <cellStyle name="40% - Accent4 2 2 5" xfId="1655"/>
    <cellStyle name="40% - Accent4 2 2 6" xfId="1656"/>
    <cellStyle name="40% - Accent4 2 3" xfId="1657"/>
    <cellStyle name="40% - Accent4 2 3 2" xfId="1658"/>
    <cellStyle name="40% - Accent4 2 3 2 2" xfId="1659"/>
    <cellStyle name="40% - Accent4 2 3 2 3" xfId="1660"/>
    <cellStyle name="40% - Accent4 2 3 2 4" xfId="1661"/>
    <cellStyle name="40% - Accent4 2 3 3" xfId="1662"/>
    <cellStyle name="40% - Accent4 2 3 4" xfId="1663"/>
    <cellStyle name="40% - Accent4 2 3 5" xfId="1664"/>
    <cellStyle name="40% - Accent4 2 4" xfId="1665"/>
    <cellStyle name="40% - Accent4 2 4 2" xfId="1666"/>
    <cellStyle name="40% - Accent4 2 4 2 2" xfId="1667"/>
    <cellStyle name="40% - Accent4 2 4 2 3" xfId="1668"/>
    <cellStyle name="40% - Accent4 2 4 2 4" xfId="1669"/>
    <cellStyle name="40% - Accent4 2 4 3" xfId="1670"/>
    <cellStyle name="40% - Accent4 2 4 4" xfId="1671"/>
    <cellStyle name="40% - Accent4 2 4 5" xfId="1672"/>
    <cellStyle name="40% - Accent4 2 5" xfId="1673"/>
    <cellStyle name="40% - Accent4 2 5 2" xfId="1674"/>
    <cellStyle name="40% - Accent4 2 5 3" xfId="1675"/>
    <cellStyle name="40% - Accent4 2 5 4" xfId="1676"/>
    <cellStyle name="40% - Accent4 2 6" xfId="1677"/>
    <cellStyle name="40% - Accent4 2 7" xfId="1678"/>
    <cellStyle name="40% - Accent4 2 8" xfId="1679"/>
    <cellStyle name="40% - Accent4 2 9" xfId="1680"/>
    <cellStyle name="40% - Accent4 20" xfId="1681"/>
    <cellStyle name="40% - Accent4 21" xfId="1682"/>
    <cellStyle name="40% - Accent4 22" xfId="1683"/>
    <cellStyle name="40% - Accent4 23" xfId="1684"/>
    <cellStyle name="40% - Accent4 24" xfId="1685"/>
    <cellStyle name="40% - Accent4 3" xfId="1686"/>
    <cellStyle name="40% - Accent4 3 2" xfId="1687"/>
    <cellStyle name="40% - Accent4 3 2 2" xfId="1688"/>
    <cellStyle name="40% - Accent4 3 2 2 2" xfId="1689"/>
    <cellStyle name="40% - Accent4 3 2 2 3" xfId="1690"/>
    <cellStyle name="40% - Accent4 3 2 2 4" xfId="1691"/>
    <cellStyle name="40% - Accent4 3 2 3" xfId="1692"/>
    <cellStyle name="40% - Accent4 3 2 4" xfId="1693"/>
    <cellStyle name="40% - Accent4 3 2 5" xfId="1694"/>
    <cellStyle name="40% - Accent4 3 3" xfId="1695"/>
    <cellStyle name="40% - Accent4 3 3 2" xfId="1696"/>
    <cellStyle name="40% - Accent4 3 3 3" xfId="1697"/>
    <cellStyle name="40% - Accent4 3 3 4" xfId="1698"/>
    <cellStyle name="40% - Accent4 3 4" xfId="1699"/>
    <cellStyle name="40% - Accent4 3 5" xfId="1700"/>
    <cellStyle name="40% - Accent4 3 6" xfId="1701"/>
    <cellStyle name="40% - Accent4 3 7" xfId="1702"/>
    <cellStyle name="40% - Accent4 4" xfId="1703"/>
    <cellStyle name="40% - Accent4 4 2" xfId="1704"/>
    <cellStyle name="40% - Accent4 4 2 2" xfId="1705"/>
    <cellStyle name="40% - Accent4 4 2 2 2" xfId="1706"/>
    <cellStyle name="40% - Accent4 4 2 2 3" xfId="1707"/>
    <cellStyle name="40% - Accent4 4 2 2 4" xfId="1708"/>
    <cellStyle name="40% - Accent4 4 2 3" xfId="1709"/>
    <cellStyle name="40% - Accent4 4 2 4" xfId="1710"/>
    <cellStyle name="40% - Accent4 4 2 5" xfId="1711"/>
    <cellStyle name="40% - Accent4 4 3" xfId="1712"/>
    <cellStyle name="40% - Accent4 4 3 2" xfId="1713"/>
    <cellStyle name="40% - Accent4 4 3 3" xfId="1714"/>
    <cellStyle name="40% - Accent4 4 3 4" xfId="1715"/>
    <cellStyle name="40% - Accent4 4 4" xfId="1716"/>
    <cellStyle name="40% - Accent4 4 5" xfId="1717"/>
    <cellStyle name="40% - Accent4 4 6" xfId="1718"/>
    <cellStyle name="40% - Accent4 5" xfId="1719"/>
    <cellStyle name="40% - Accent4 5 2" xfId="1720"/>
    <cellStyle name="40% - Accent4 5 2 2" xfId="1721"/>
    <cellStyle name="40% - Accent4 5 2 2 2" xfId="1722"/>
    <cellStyle name="40% - Accent4 5 2 2 3" xfId="1723"/>
    <cellStyle name="40% - Accent4 5 2 2 4" xfId="1724"/>
    <cellStyle name="40% - Accent4 5 2 3" xfId="1725"/>
    <cellStyle name="40% - Accent4 5 2 4" xfId="1726"/>
    <cellStyle name="40% - Accent4 5 2 5" xfId="1727"/>
    <cellStyle name="40% - Accent4 5 3" xfId="1728"/>
    <cellStyle name="40% - Accent4 5 3 2" xfId="1729"/>
    <cellStyle name="40% - Accent4 5 3 3" xfId="1730"/>
    <cellStyle name="40% - Accent4 5 3 4" xfId="1731"/>
    <cellStyle name="40% - Accent4 5 4" xfId="1732"/>
    <cellStyle name="40% - Accent4 5 5" xfId="1733"/>
    <cellStyle name="40% - Accent4 5 6" xfId="1734"/>
    <cellStyle name="40% - Accent4 6" xfId="1735"/>
    <cellStyle name="40% - Accent4 6 2" xfId="1736"/>
    <cellStyle name="40% - Accent4 6 2 2" xfId="1737"/>
    <cellStyle name="40% - Accent4 6 2 2 2" xfId="1738"/>
    <cellStyle name="40% - Accent4 6 2 2 3" xfId="1739"/>
    <cellStyle name="40% - Accent4 6 2 2 4" xfId="1740"/>
    <cellStyle name="40% - Accent4 6 2 3" xfId="1741"/>
    <cellStyle name="40% - Accent4 6 2 4" xfId="1742"/>
    <cellStyle name="40% - Accent4 6 2 5" xfId="1743"/>
    <cellStyle name="40% - Accent4 6 3" xfId="1744"/>
    <cellStyle name="40% - Accent4 6 3 2" xfId="1745"/>
    <cellStyle name="40% - Accent4 6 3 3" xfId="1746"/>
    <cellStyle name="40% - Accent4 6 3 4" xfId="1747"/>
    <cellStyle name="40% - Accent4 6 4" xfId="1748"/>
    <cellStyle name="40% - Accent4 6 5" xfId="1749"/>
    <cellStyle name="40% - Accent4 6 6" xfId="1750"/>
    <cellStyle name="40% - Accent4 7" xfId="1751"/>
    <cellStyle name="40% - Accent4 7 2" xfId="1752"/>
    <cellStyle name="40% - Accent4 7 2 2" xfId="1753"/>
    <cellStyle name="40% - Accent4 7 2 2 2" xfId="1754"/>
    <cellStyle name="40% - Accent4 7 2 2 3" xfId="1755"/>
    <cellStyle name="40% - Accent4 7 2 2 4" xfId="1756"/>
    <cellStyle name="40% - Accent4 7 2 3" xfId="1757"/>
    <cellStyle name="40% - Accent4 7 2 4" xfId="1758"/>
    <cellStyle name="40% - Accent4 7 2 5" xfId="1759"/>
    <cellStyle name="40% - Accent4 7 3" xfId="1760"/>
    <cellStyle name="40% - Accent4 7 3 2" xfId="1761"/>
    <cellStyle name="40% - Accent4 7 3 3" xfId="1762"/>
    <cellStyle name="40% - Accent4 7 3 4" xfId="1763"/>
    <cellStyle name="40% - Accent4 7 4" xfId="1764"/>
    <cellStyle name="40% - Accent4 7 5" xfId="1765"/>
    <cellStyle name="40% - Accent4 7 6" xfId="1766"/>
    <cellStyle name="40% - Accent4 8" xfId="1767"/>
    <cellStyle name="40% - Accent4 8 2" xfId="1768"/>
    <cellStyle name="40% - Accent4 8 2 2" xfId="1769"/>
    <cellStyle name="40% - Accent4 8 2 3" xfId="1770"/>
    <cellStyle name="40% - Accent4 8 2 4" xfId="1771"/>
    <cellStyle name="40% - Accent4 8 3" xfId="1772"/>
    <cellStyle name="40% - Accent4 8 4" xfId="1773"/>
    <cellStyle name="40% - Accent4 8 5" xfId="1774"/>
    <cellStyle name="40% - Accent4 9" xfId="1775"/>
    <cellStyle name="40% - Accent4 9 2" xfId="1776"/>
    <cellStyle name="40% - Accent4 9 2 2" xfId="1777"/>
    <cellStyle name="40% - Accent4 9 2 3" xfId="1778"/>
    <cellStyle name="40% - Accent4 9 2 4" xfId="1779"/>
    <cellStyle name="40% - Accent4 9 3" xfId="1780"/>
    <cellStyle name="40% - Accent4 9 4" xfId="1781"/>
    <cellStyle name="40% - Accent4 9 5" xfId="1782"/>
    <cellStyle name="40% - Accent5 10" xfId="1783"/>
    <cellStyle name="40% - Accent5 10 2" xfId="1784"/>
    <cellStyle name="40% - Accent5 10 2 2" xfId="1785"/>
    <cellStyle name="40% - Accent5 10 2 3" xfId="1786"/>
    <cellStyle name="40% - Accent5 10 2 4" xfId="1787"/>
    <cellStyle name="40% - Accent5 10 3" xfId="1788"/>
    <cellStyle name="40% - Accent5 10 4" xfId="1789"/>
    <cellStyle name="40% - Accent5 10 5" xfId="1790"/>
    <cellStyle name="40% - Accent5 11" xfId="1791"/>
    <cellStyle name="40% - Accent5 11 2" xfId="1792"/>
    <cellStyle name="40% - Accent5 11 2 2" xfId="1793"/>
    <cellStyle name="40% - Accent5 11 2 3" xfId="1794"/>
    <cellStyle name="40% - Accent5 11 2 4" xfId="1795"/>
    <cellStyle name="40% - Accent5 11 3" xfId="1796"/>
    <cellStyle name="40% - Accent5 11 4" xfId="1797"/>
    <cellStyle name="40% - Accent5 11 5" xfId="1798"/>
    <cellStyle name="40% - Accent5 12" xfId="1799"/>
    <cellStyle name="40% - Accent5 12 2" xfId="1800"/>
    <cellStyle name="40% - Accent5 12 2 2" xfId="1801"/>
    <cellStyle name="40% - Accent5 12 2 3" xfId="1802"/>
    <cellStyle name="40% - Accent5 12 2 4" xfId="1803"/>
    <cellStyle name="40% - Accent5 12 3" xfId="1804"/>
    <cellStyle name="40% - Accent5 12 4" xfId="1805"/>
    <cellStyle name="40% - Accent5 12 5" xfId="1806"/>
    <cellStyle name="40% - Accent5 13" xfId="1807"/>
    <cellStyle name="40% - Accent5 13 2" xfId="1808"/>
    <cellStyle name="40% - Accent5 13 3" xfId="1809"/>
    <cellStyle name="40% - Accent5 13 4" xfId="1810"/>
    <cellStyle name="40% - Accent5 14" xfId="1811"/>
    <cellStyle name="40% - Accent5 15" xfId="1812"/>
    <cellStyle name="40% - Accent5 16" xfId="1813"/>
    <cellStyle name="40% - Accent5 17" xfId="1814"/>
    <cellStyle name="40% - Accent5 18" xfId="1815"/>
    <cellStyle name="40% - Accent5 19" xfId="1816"/>
    <cellStyle name="40% - Accent5 2" xfId="1817"/>
    <cellStyle name="40% - Accent5 2 10" xfId="1818"/>
    <cellStyle name="40% - Accent5 2 11" xfId="1819"/>
    <cellStyle name="40% - Accent5 2 12" xfId="1820"/>
    <cellStyle name="40% - Accent5 2 13" xfId="1821"/>
    <cellStyle name="40% - Accent5 2 14" xfId="1822"/>
    <cellStyle name="40% - Accent5 2 15" xfId="1823"/>
    <cellStyle name="40% - Accent5 2 16" xfId="1824"/>
    <cellStyle name="40% - Accent5 2 17" xfId="1825"/>
    <cellStyle name="40% - Accent5 2 2" xfId="1826"/>
    <cellStyle name="40% - Accent5 2 2 2" xfId="1827"/>
    <cellStyle name="40% - Accent5 2 2 2 2" xfId="1828"/>
    <cellStyle name="40% - Accent5 2 2 2 3" xfId="1829"/>
    <cellStyle name="40% - Accent5 2 2 2 4" xfId="1830"/>
    <cellStyle name="40% - Accent5 2 2 3" xfId="1831"/>
    <cellStyle name="40% - Accent5 2 2 4" xfId="1832"/>
    <cellStyle name="40% - Accent5 2 2 5" xfId="1833"/>
    <cellStyle name="40% - Accent5 2 2 6" xfId="1834"/>
    <cellStyle name="40% - Accent5 2 3" xfId="1835"/>
    <cellStyle name="40% - Accent5 2 3 2" xfId="1836"/>
    <cellStyle name="40% - Accent5 2 3 2 2" xfId="1837"/>
    <cellStyle name="40% - Accent5 2 3 2 3" xfId="1838"/>
    <cellStyle name="40% - Accent5 2 3 2 4" xfId="1839"/>
    <cellStyle name="40% - Accent5 2 3 3" xfId="1840"/>
    <cellStyle name="40% - Accent5 2 3 4" xfId="1841"/>
    <cellStyle name="40% - Accent5 2 3 5" xfId="1842"/>
    <cellStyle name="40% - Accent5 2 4" xfId="1843"/>
    <cellStyle name="40% - Accent5 2 4 2" xfId="1844"/>
    <cellStyle name="40% - Accent5 2 4 2 2" xfId="1845"/>
    <cellStyle name="40% - Accent5 2 4 2 3" xfId="1846"/>
    <cellStyle name="40% - Accent5 2 4 2 4" xfId="1847"/>
    <cellStyle name="40% - Accent5 2 4 3" xfId="1848"/>
    <cellStyle name="40% - Accent5 2 4 4" xfId="1849"/>
    <cellStyle name="40% - Accent5 2 4 5" xfId="1850"/>
    <cellStyle name="40% - Accent5 2 5" xfId="1851"/>
    <cellStyle name="40% - Accent5 2 5 2" xfId="1852"/>
    <cellStyle name="40% - Accent5 2 5 3" xfId="1853"/>
    <cellStyle name="40% - Accent5 2 5 4" xfId="1854"/>
    <cellStyle name="40% - Accent5 2 6" xfId="1855"/>
    <cellStyle name="40% - Accent5 2 7" xfId="1856"/>
    <cellStyle name="40% - Accent5 2 8" xfId="1857"/>
    <cellStyle name="40% - Accent5 2 9" xfId="1858"/>
    <cellStyle name="40% - Accent5 20" xfId="1859"/>
    <cellStyle name="40% - Accent5 21" xfId="1860"/>
    <cellStyle name="40% - Accent5 22" xfId="1861"/>
    <cellStyle name="40% - Accent5 23" xfId="1862"/>
    <cellStyle name="40% - Accent5 24" xfId="1863"/>
    <cellStyle name="40% - Accent5 3" xfId="1864"/>
    <cellStyle name="40% - Accent5 3 2" xfId="1865"/>
    <cellStyle name="40% - Accent5 3 2 2" xfId="1866"/>
    <cellStyle name="40% - Accent5 3 2 2 2" xfId="1867"/>
    <cellStyle name="40% - Accent5 3 2 2 3" xfId="1868"/>
    <cellStyle name="40% - Accent5 3 2 2 4" xfId="1869"/>
    <cellStyle name="40% - Accent5 3 2 3" xfId="1870"/>
    <cellStyle name="40% - Accent5 3 2 4" xfId="1871"/>
    <cellStyle name="40% - Accent5 3 2 5" xfId="1872"/>
    <cellStyle name="40% - Accent5 3 3" xfId="1873"/>
    <cellStyle name="40% - Accent5 3 3 2" xfId="1874"/>
    <cellStyle name="40% - Accent5 3 3 3" xfId="1875"/>
    <cellStyle name="40% - Accent5 3 3 4" xfId="1876"/>
    <cellStyle name="40% - Accent5 3 4" xfId="1877"/>
    <cellStyle name="40% - Accent5 3 5" xfId="1878"/>
    <cellStyle name="40% - Accent5 3 6" xfId="1879"/>
    <cellStyle name="40% - Accent5 3 7" xfId="1880"/>
    <cellStyle name="40% - Accent5 4" xfId="1881"/>
    <cellStyle name="40% - Accent5 4 2" xfId="1882"/>
    <cellStyle name="40% - Accent5 4 2 2" xfId="1883"/>
    <cellStyle name="40% - Accent5 4 2 2 2" xfId="1884"/>
    <cellStyle name="40% - Accent5 4 2 2 3" xfId="1885"/>
    <cellStyle name="40% - Accent5 4 2 2 4" xfId="1886"/>
    <cellStyle name="40% - Accent5 4 2 3" xfId="1887"/>
    <cellStyle name="40% - Accent5 4 2 4" xfId="1888"/>
    <cellStyle name="40% - Accent5 4 2 5" xfId="1889"/>
    <cellStyle name="40% - Accent5 4 3" xfId="1890"/>
    <cellStyle name="40% - Accent5 4 3 2" xfId="1891"/>
    <cellStyle name="40% - Accent5 4 3 3" xfId="1892"/>
    <cellStyle name="40% - Accent5 4 3 4" xfId="1893"/>
    <cellStyle name="40% - Accent5 4 4" xfId="1894"/>
    <cellStyle name="40% - Accent5 4 5" xfId="1895"/>
    <cellStyle name="40% - Accent5 4 6" xfId="1896"/>
    <cellStyle name="40% - Accent5 5" xfId="1897"/>
    <cellStyle name="40% - Accent5 5 2" xfId="1898"/>
    <cellStyle name="40% - Accent5 5 2 2" xfId="1899"/>
    <cellStyle name="40% - Accent5 5 2 2 2" xfId="1900"/>
    <cellStyle name="40% - Accent5 5 2 2 3" xfId="1901"/>
    <cellStyle name="40% - Accent5 5 2 2 4" xfId="1902"/>
    <cellStyle name="40% - Accent5 5 2 3" xfId="1903"/>
    <cellStyle name="40% - Accent5 5 2 4" xfId="1904"/>
    <cellStyle name="40% - Accent5 5 2 5" xfId="1905"/>
    <cellStyle name="40% - Accent5 5 3" xfId="1906"/>
    <cellStyle name="40% - Accent5 5 3 2" xfId="1907"/>
    <cellStyle name="40% - Accent5 5 3 3" xfId="1908"/>
    <cellStyle name="40% - Accent5 5 3 4" xfId="1909"/>
    <cellStyle name="40% - Accent5 5 4" xfId="1910"/>
    <cellStyle name="40% - Accent5 5 5" xfId="1911"/>
    <cellStyle name="40% - Accent5 5 6" xfId="1912"/>
    <cellStyle name="40% - Accent5 6" xfId="1913"/>
    <cellStyle name="40% - Accent5 6 2" xfId="1914"/>
    <cellStyle name="40% - Accent5 6 2 2" xfId="1915"/>
    <cellStyle name="40% - Accent5 6 2 2 2" xfId="1916"/>
    <cellStyle name="40% - Accent5 6 2 2 3" xfId="1917"/>
    <cellStyle name="40% - Accent5 6 2 2 4" xfId="1918"/>
    <cellStyle name="40% - Accent5 6 2 3" xfId="1919"/>
    <cellStyle name="40% - Accent5 6 2 4" xfId="1920"/>
    <cellStyle name="40% - Accent5 6 2 5" xfId="1921"/>
    <cellStyle name="40% - Accent5 6 3" xfId="1922"/>
    <cellStyle name="40% - Accent5 6 3 2" xfId="1923"/>
    <cellStyle name="40% - Accent5 6 3 3" xfId="1924"/>
    <cellStyle name="40% - Accent5 6 3 4" xfId="1925"/>
    <cellStyle name="40% - Accent5 6 4" xfId="1926"/>
    <cellStyle name="40% - Accent5 6 5" xfId="1927"/>
    <cellStyle name="40% - Accent5 6 6" xfId="1928"/>
    <cellStyle name="40% - Accent5 7" xfId="1929"/>
    <cellStyle name="40% - Accent5 7 2" xfId="1930"/>
    <cellStyle name="40% - Accent5 7 2 2" xfId="1931"/>
    <cellStyle name="40% - Accent5 7 2 2 2" xfId="1932"/>
    <cellStyle name="40% - Accent5 7 2 2 3" xfId="1933"/>
    <cellStyle name="40% - Accent5 7 2 2 4" xfId="1934"/>
    <cellStyle name="40% - Accent5 7 2 3" xfId="1935"/>
    <cellStyle name="40% - Accent5 7 2 4" xfId="1936"/>
    <cellStyle name="40% - Accent5 7 2 5" xfId="1937"/>
    <cellStyle name="40% - Accent5 7 3" xfId="1938"/>
    <cellStyle name="40% - Accent5 7 3 2" xfId="1939"/>
    <cellStyle name="40% - Accent5 7 3 3" xfId="1940"/>
    <cellStyle name="40% - Accent5 7 3 4" xfId="1941"/>
    <cellStyle name="40% - Accent5 7 4" xfId="1942"/>
    <cellStyle name="40% - Accent5 7 5" xfId="1943"/>
    <cellStyle name="40% - Accent5 7 6" xfId="1944"/>
    <cellStyle name="40% - Accent5 8" xfId="1945"/>
    <cellStyle name="40% - Accent5 8 2" xfId="1946"/>
    <cellStyle name="40% - Accent5 8 2 2" xfId="1947"/>
    <cellStyle name="40% - Accent5 8 2 3" xfId="1948"/>
    <cellStyle name="40% - Accent5 8 2 4" xfId="1949"/>
    <cellStyle name="40% - Accent5 8 3" xfId="1950"/>
    <cellStyle name="40% - Accent5 8 4" xfId="1951"/>
    <cellStyle name="40% - Accent5 8 5" xfId="1952"/>
    <cellStyle name="40% - Accent5 9" xfId="1953"/>
    <cellStyle name="40% - Accent5 9 2" xfId="1954"/>
    <cellStyle name="40% - Accent5 9 2 2" xfId="1955"/>
    <cellStyle name="40% - Accent5 9 2 3" xfId="1956"/>
    <cellStyle name="40% - Accent5 9 2 4" xfId="1957"/>
    <cellStyle name="40% - Accent5 9 3" xfId="1958"/>
    <cellStyle name="40% - Accent5 9 4" xfId="1959"/>
    <cellStyle name="40% - Accent5 9 5" xfId="1960"/>
    <cellStyle name="40% - Accent6 10" xfId="1961"/>
    <cellStyle name="40% - Accent6 10 2" xfId="1962"/>
    <cellStyle name="40% - Accent6 10 2 2" xfId="1963"/>
    <cellStyle name="40% - Accent6 10 2 3" xfId="1964"/>
    <cellStyle name="40% - Accent6 10 2 4" xfId="1965"/>
    <cellStyle name="40% - Accent6 10 3" xfId="1966"/>
    <cellStyle name="40% - Accent6 10 4" xfId="1967"/>
    <cellStyle name="40% - Accent6 10 5" xfId="1968"/>
    <cellStyle name="40% - Accent6 11" xfId="1969"/>
    <cellStyle name="40% - Accent6 11 2" xfId="1970"/>
    <cellStyle name="40% - Accent6 11 2 2" xfId="1971"/>
    <cellStyle name="40% - Accent6 11 2 3" xfId="1972"/>
    <cellStyle name="40% - Accent6 11 2 4" xfId="1973"/>
    <cellStyle name="40% - Accent6 11 3" xfId="1974"/>
    <cellStyle name="40% - Accent6 11 4" xfId="1975"/>
    <cellStyle name="40% - Accent6 11 5" xfId="1976"/>
    <cellStyle name="40% - Accent6 12" xfId="1977"/>
    <cellStyle name="40% - Accent6 12 2" xfId="1978"/>
    <cellStyle name="40% - Accent6 12 2 2" xfId="1979"/>
    <cellStyle name="40% - Accent6 12 2 3" xfId="1980"/>
    <cellStyle name="40% - Accent6 12 2 4" xfId="1981"/>
    <cellStyle name="40% - Accent6 12 3" xfId="1982"/>
    <cellStyle name="40% - Accent6 12 4" xfId="1983"/>
    <cellStyle name="40% - Accent6 12 5" xfId="1984"/>
    <cellStyle name="40% - Accent6 13" xfId="1985"/>
    <cellStyle name="40% - Accent6 13 2" xfId="1986"/>
    <cellStyle name="40% - Accent6 13 3" xfId="1987"/>
    <cellStyle name="40% - Accent6 13 4" xfId="1988"/>
    <cellStyle name="40% - Accent6 14" xfId="1989"/>
    <cellStyle name="40% - Accent6 15" xfId="1990"/>
    <cellStyle name="40% - Accent6 16" xfId="1991"/>
    <cellStyle name="40% - Accent6 17" xfId="1992"/>
    <cellStyle name="40% - Accent6 18" xfId="1993"/>
    <cellStyle name="40% - Accent6 19" xfId="1994"/>
    <cellStyle name="40% - Accent6 2" xfId="1995"/>
    <cellStyle name="40% - Accent6 2 10" xfId="1996"/>
    <cellStyle name="40% - Accent6 2 11" xfId="1997"/>
    <cellStyle name="40% - Accent6 2 12" xfId="1998"/>
    <cellStyle name="40% - Accent6 2 13" xfId="1999"/>
    <cellStyle name="40% - Accent6 2 14" xfId="2000"/>
    <cellStyle name="40% - Accent6 2 15" xfId="2001"/>
    <cellStyle name="40% - Accent6 2 16" xfId="2002"/>
    <cellStyle name="40% - Accent6 2 17" xfId="2003"/>
    <cellStyle name="40% - Accent6 2 2" xfId="2004"/>
    <cellStyle name="40% - Accent6 2 2 2" xfId="2005"/>
    <cellStyle name="40% - Accent6 2 2 2 2" xfId="2006"/>
    <cellStyle name="40% - Accent6 2 2 2 3" xfId="2007"/>
    <cellStyle name="40% - Accent6 2 2 2 4" xfId="2008"/>
    <cellStyle name="40% - Accent6 2 2 3" xfId="2009"/>
    <cellStyle name="40% - Accent6 2 2 4" xfId="2010"/>
    <cellStyle name="40% - Accent6 2 2 5" xfId="2011"/>
    <cellStyle name="40% - Accent6 2 2 6" xfId="2012"/>
    <cellStyle name="40% - Accent6 2 3" xfId="2013"/>
    <cellStyle name="40% - Accent6 2 3 2" xfId="2014"/>
    <cellStyle name="40% - Accent6 2 3 2 2" xfId="2015"/>
    <cellStyle name="40% - Accent6 2 3 2 3" xfId="2016"/>
    <cellStyle name="40% - Accent6 2 3 2 4" xfId="2017"/>
    <cellStyle name="40% - Accent6 2 3 3" xfId="2018"/>
    <cellStyle name="40% - Accent6 2 3 4" xfId="2019"/>
    <cellStyle name="40% - Accent6 2 3 5" xfId="2020"/>
    <cellStyle name="40% - Accent6 2 4" xfId="2021"/>
    <cellStyle name="40% - Accent6 2 4 2" xfId="2022"/>
    <cellStyle name="40% - Accent6 2 4 2 2" xfId="2023"/>
    <cellStyle name="40% - Accent6 2 4 2 3" xfId="2024"/>
    <cellStyle name="40% - Accent6 2 4 2 4" xfId="2025"/>
    <cellStyle name="40% - Accent6 2 4 3" xfId="2026"/>
    <cellStyle name="40% - Accent6 2 4 4" xfId="2027"/>
    <cellStyle name="40% - Accent6 2 4 5" xfId="2028"/>
    <cellStyle name="40% - Accent6 2 5" xfId="2029"/>
    <cellStyle name="40% - Accent6 2 5 2" xfId="2030"/>
    <cellStyle name="40% - Accent6 2 5 3" xfId="2031"/>
    <cellStyle name="40% - Accent6 2 5 4" xfId="2032"/>
    <cellStyle name="40% - Accent6 2 6" xfId="2033"/>
    <cellStyle name="40% - Accent6 2 7" xfId="2034"/>
    <cellStyle name="40% - Accent6 2 8" xfId="2035"/>
    <cellStyle name="40% - Accent6 2 9" xfId="2036"/>
    <cellStyle name="40% - Accent6 20" xfId="2037"/>
    <cellStyle name="40% - Accent6 21" xfId="2038"/>
    <cellStyle name="40% - Accent6 22" xfId="2039"/>
    <cellStyle name="40% - Accent6 23" xfId="2040"/>
    <cellStyle name="40% - Accent6 24" xfId="2041"/>
    <cellStyle name="40% - Accent6 3" xfId="2042"/>
    <cellStyle name="40% - Accent6 3 2" xfId="2043"/>
    <cellStyle name="40% - Accent6 3 2 2" xfId="2044"/>
    <cellStyle name="40% - Accent6 3 2 2 2" xfId="2045"/>
    <cellStyle name="40% - Accent6 3 2 2 3" xfId="2046"/>
    <cellStyle name="40% - Accent6 3 2 2 4" xfId="2047"/>
    <cellStyle name="40% - Accent6 3 2 3" xfId="2048"/>
    <cellStyle name="40% - Accent6 3 2 4" xfId="2049"/>
    <cellStyle name="40% - Accent6 3 2 5" xfId="2050"/>
    <cellStyle name="40% - Accent6 3 3" xfId="2051"/>
    <cellStyle name="40% - Accent6 3 3 2" xfId="2052"/>
    <cellStyle name="40% - Accent6 3 3 3" xfId="2053"/>
    <cellStyle name="40% - Accent6 3 3 4" xfId="2054"/>
    <cellStyle name="40% - Accent6 3 4" xfId="2055"/>
    <cellStyle name="40% - Accent6 3 5" xfId="2056"/>
    <cellStyle name="40% - Accent6 3 6" xfId="2057"/>
    <cellStyle name="40% - Accent6 3 7" xfId="2058"/>
    <cellStyle name="40% - Accent6 4" xfId="2059"/>
    <cellStyle name="40% - Accent6 4 2" xfId="2060"/>
    <cellStyle name="40% - Accent6 4 2 2" xfId="2061"/>
    <cellStyle name="40% - Accent6 4 2 2 2" xfId="2062"/>
    <cellStyle name="40% - Accent6 4 2 2 3" xfId="2063"/>
    <cellStyle name="40% - Accent6 4 2 2 4" xfId="2064"/>
    <cellStyle name="40% - Accent6 4 2 3" xfId="2065"/>
    <cellStyle name="40% - Accent6 4 2 4" xfId="2066"/>
    <cellStyle name="40% - Accent6 4 2 5" xfId="2067"/>
    <cellStyle name="40% - Accent6 4 3" xfId="2068"/>
    <cellStyle name="40% - Accent6 4 3 2" xfId="2069"/>
    <cellStyle name="40% - Accent6 4 3 3" xfId="2070"/>
    <cellStyle name="40% - Accent6 4 3 4" xfId="2071"/>
    <cellStyle name="40% - Accent6 4 4" xfId="2072"/>
    <cellStyle name="40% - Accent6 4 5" xfId="2073"/>
    <cellStyle name="40% - Accent6 4 6" xfId="2074"/>
    <cellStyle name="40% - Accent6 5" xfId="2075"/>
    <cellStyle name="40% - Accent6 5 2" xfId="2076"/>
    <cellStyle name="40% - Accent6 5 2 2" xfId="2077"/>
    <cellStyle name="40% - Accent6 5 2 2 2" xfId="2078"/>
    <cellStyle name="40% - Accent6 5 2 2 3" xfId="2079"/>
    <cellStyle name="40% - Accent6 5 2 2 4" xfId="2080"/>
    <cellStyle name="40% - Accent6 5 2 3" xfId="2081"/>
    <cellStyle name="40% - Accent6 5 2 4" xfId="2082"/>
    <cellStyle name="40% - Accent6 5 2 5" xfId="2083"/>
    <cellStyle name="40% - Accent6 5 3" xfId="2084"/>
    <cellStyle name="40% - Accent6 5 3 2" xfId="2085"/>
    <cellStyle name="40% - Accent6 5 3 3" xfId="2086"/>
    <cellStyle name="40% - Accent6 5 3 4" xfId="2087"/>
    <cellStyle name="40% - Accent6 5 4" xfId="2088"/>
    <cellStyle name="40% - Accent6 5 5" xfId="2089"/>
    <cellStyle name="40% - Accent6 5 6" xfId="2090"/>
    <cellStyle name="40% - Accent6 6" xfId="2091"/>
    <cellStyle name="40% - Accent6 6 2" xfId="2092"/>
    <cellStyle name="40% - Accent6 6 2 2" xfId="2093"/>
    <cellStyle name="40% - Accent6 6 2 2 2" xfId="2094"/>
    <cellStyle name="40% - Accent6 6 2 2 3" xfId="2095"/>
    <cellStyle name="40% - Accent6 6 2 2 4" xfId="2096"/>
    <cellStyle name="40% - Accent6 6 2 3" xfId="2097"/>
    <cellStyle name="40% - Accent6 6 2 4" xfId="2098"/>
    <cellStyle name="40% - Accent6 6 2 5" xfId="2099"/>
    <cellStyle name="40% - Accent6 6 3" xfId="2100"/>
    <cellStyle name="40% - Accent6 6 3 2" xfId="2101"/>
    <cellStyle name="40% - Accent6 6 3 3" xfId="2102"/>
    <cellStyle name="40% - Accent6 6 3 4" xfId="2103"/>
    <cellStyle name="40% - Accent6 6 4" xfId="2104"/>
    <cellStyle name="40% - Accent6 6 5" xfId="2105"/>
    <cellStyle name="40% - Accent6 6 6" xfId="2106"/>
    <cellStyle name="40% - Accent6 7" xfId="2107"/>
    <cellStyle name="40% - Accent6 7 2" xfId="2108"/>
    <cellStyle name="40% - Accent6 7 2 2" xfId="2109"/>
    <cellStyle name="40% - Accent6 7 2 2 2" xfId="2110"/>
    <cellStyle name="40% - Accent6 7 2 2 3" xfId="2111"/>
    <cellStyle name="40% - Accent6 7 2 2 4" xfId="2112"/>
    <cellStyle name="40% - Accent6 7 2 3" xfId="2113"/>
    <cellStyle name="40% - Accent6 7 2 4" xfId="2114"/>
    <cellStyle name="40% - Accent6 7 2 5" xfId="2115"/>
    <cellStyle name="40% - Accent6 7 3" xfId="2116"/>
    <cellStyle name="40% - Accent6 7 3 2" xfId="2117"/>
    <cellStyle name="40% - Accent6 7 3 3" xfId="2118"/>
    <cellStyle name="40% - Accent6 7 3 4" xfId="2119"/>
    <cellStyle name="40% - Accent6 7 4" xfId="2120"/>
    <cellStyle name="40% - Accent6 7 5" xfId="2121"/>
    <cellStyle name="40% - Accent6 7 6" xfId="2122"/>
    <cellStyle name="40% - Accent6 8" xfId="2123"/>
    <cellStyle name="40% - Accent6 8 2" xfId="2124"/>
    <cellStyle name="40% - Accent6 8 2 2" xfId="2125"/>
    <cellStyle name="40% - Accent6 8 2 3" xfId="2126"/>
    <cellStyle name="40% - Accent6 8 2 4" xfId="2127"/>
    <cellStyle name="40% - Accent6 8 3" xfId="2128"/>
    <cellStyle name="40% - Accent6 8 4" xfId="2129"/>
    <cellStyle name="40% - Accent6 8 5" xfId="2130"/>
    <cellStyle name="40% - Accent6 9" xfId="2131"/>
    <cellStyle name="40% - Accent6 9 2" xfId="2132"/>
    <cellStyle name="40% - Accent6 9 2 2" xfId="2133"/>
    <cellStyle name="40% - Accent6 9 2 3" xfId="2134"/>
    <cellStyle name="40% - Accent6 9 2 4" xfId="2135"/>
    <cellStyle name="40% - Accent6 9 3" xfId="2136"/>
    <cellStyle name="40% - Accent6 9 4" xfId="2137"/>
    <cellStyle name="40% - Accent6 9 5" xfId="2138"/>
    <cellStyle name="Comma 2" xfId="2139"/>
    <cellStyle name="Comma 2 2" xfId="2140"/>
    <cellStyle name="Comma 2 2 2" xfId="2141"/>
    <cellStyle name="Comma 2 2 2 2" xfId="2142"/>
    <cellStyle name="Comma 2 2 3" xfId="2143"/>
    <cellStyle name="Comma 2 2 4" xfId="2144"/>
    <cellStyle name="Comma 2 3" xfId="2145"/>
    <cellStyle name="Comma 2 3 2" xfId="2146"/>
    <cellStyle name="Comma 2 3 3" xfId="2147"/>
    <cellStyle name="Comma 2 4" xfId="2148"/>
    <cellStyle name="Comma 3" xfId="2149"/>
    <cellStyle name="Comma 3 2" xfId="2150"/>
    <cellStyle name="Comma 3 3" xfId="2151"/>
    <cellStyle name="Comma 3 4" xfId="2152"/>
    <cellStyle name="Comma 4" xfId="2153"/>
    <cellStyle name="Comma 4 2" xfId="2154"/>
    <cellStyle name="Comma 4 2 2" xfId="2155"/>
    <cellStyle name="Comma 4 2 3" xfId="2156"/>
    <cellStyle name="Comma 4 3" xfId="2157"/>
    <cellStyle name="Comma 5" xfId="2158"/>
    <cellStyle name="Comma 5 2" xfId="2159"/>
    <cellStyle name="Comma 5 2 2" xfId="2160"/>
    <cellStyle name="Comma 5 3" xfId="2161"/>
    <cellStyle name="Comma 5 4" xfId="2162"/>
    <cellStyle name="Comma 6" xfId="2163"/>
    <cellStyle name="Comma 6 2" xfId="2164"/>
    <cellStyle name="Comma 6 2 2" xfId="2165"/>
    <cellStyle name="Comma 6 3" xfId="2166"/>
    <cellStyle name="Comma 6 4" xfId="2167"/>
    <cellStyle name="Comma 7" xfId="2168"/>
    <cellStyle name="Currency 2" xfId="2169"/>
    <cellStyle name="Currency 3" xfId="2170"/>
    <cellStyle name="Currency 4" xfId="2171"/>
    <cellStyle name="Currency 5" xfId="2172"/>
    <cellStyle name="Excel Built-in Normal" xfId="2173"/>
    <cellStyle name="Hyperlink 2" xfId="2"/>
    <cellStyle name="Hyperlink 3" xfId="2174"/>
    <cellStyle name="Hyperlink 4" xfId="2175"/>
    <cellStyle name="Hyperlink 4 2" xfId="2176"/>
    <cellStyle name="Normal" xfId="0" builtinId="0"/>
    <cellStyle name="Normal 10" xfId="2177"/>
    <cellStyle name="Normal 10 2" xfId="2178"/>
    <cellStyle name="Normal 10 3" xfId="2179"/>
    <cellStyle name="Normal 11" xfId="2180"/>
    <cellStyle name="Normal 11 10" xfId="2181"/>
    <cellStyle name="Normal 11 11" xfId="2182"/>
    <cellStyle name="Normal 11 12" xfId="2183"/>
    <cellStyle name="Normal 11 13" xfId="2184"/>
    <cellStyle name="Normal 11 2" xfId="2185"/>
    <cellStyle name="Normal 11 2 2" xfId="2186"/>
    <cellStyle name="Normal 11 2 2 2" xfId="2187"/>
    <cellStyle name="Normal 11 2 2 3" xfId="2188"/>
    <cellStyle name="Normal 11 2 2 4" xfId="2189"/>
    <cellStyle name="Normal 11 2 3" xfId="2190"/>
    <cellStyle name="Normal 11 2 4" xfId="2191"/>
    <cellStyle name="Normal 11 2 5" xfId="2192"/>
    <cellStyle name="Normal 11 3" xfId="2193"/>
    <cellStyle name="Normal 11 3 2" xfId="2194"/>
    <cellStyle name="Normal 11 3 3" xfId="2195"/>
    <cellStyle name="Normal 11 3 4" xfId="2196"/>
    <cellStyle name="Normal 11 4" xfId="2197"/>
    <cellStyle name="Normal 11 5" xfId="2198"/>
    <cellStyle name="Normal 11 6" xfId="2199"/>
    <cellStyle name="Normal 11 7" xfId="2200"/>
    <cellStyle name="Normal 11 8" xfId="2201"/>
    <cellStyle name="Normal 11 9" xfId="2202"/>
    <cellStyle name="Normal 12" xfId="2203"/>
    <cellStyle name="Normal 12 2" xfId="2204"/>
    <cellStyle name="Normal 12 2 2" xfId="2205"/>
    <cellStyle name="Normal 12 2 3" xfId="2206"/>
    <cellStyle name="Normal 12 2 4" xfId="2207"/>
    <cellStyle name="Normal 12 2 5" xfId="2208"/>
    <cellStyle name="Normal 12 3" xfId="2209"/>
    <cellStyle name="Normal 12 4" xfId="2210"/>
    <cellStyle name="Normal 12 5" xfId="2211"/>
    <cellStyle name="Normal 12 6" xfId="2212"/>
    <cellStyle name="Normal 12 7" xfId="2213"/>
    <cellStyle name="Normal 13" xfId="2214"/>
    <cellStyle name="Normal 13 2" xfId="2215"/>
    <cellStyle name="Normal 13 2 2" xfId="2216"/>
    <cellStyle name="Normal 13 2 3" xfId="2217"/>
    <cellStyle name="Normal 13 2 4" xfId="2218"/>
    <cellStyle name="Normal 13 3" xfId="2219"/>
    <cellStyle name="Normal 13 4" xfId="2220"/>
    <cellStyle name="Normal 13 5" xfId="2221"/>
    <cellStyle name="Normal 13 6" xfId="2222"/>
    <cellStyle name="Normal 13 7" xfId="2223"/>
    <cellStyle name="Normal 14" xfId="2224"/>
    <cellStyle name="Normal 14 2" xfId="2225"/>
    <cellStyle name="Normal 14 2 2" xfId="2226"/>
    <cellStyle name="Normal 14 2 3" xfId="2227"/>
    <cellStyle name="Normal 14 2 4" xfId="2228"/>
    <cellStyle name="Normal 14 3" xfId="2229"/>
    <cellStyle name="Normal 14 4" xfId="2230"/>
    <cellStyle name="Normal 14 5" xfId="2231"/>
    <cellStyle name="Normal 15" xfId="2232"/>
    <cellStyle name="Normal 15 2" xfId="2233"/>
    <cellStyle name="Normal 16" xfId="2234"/>
    <cellStyle name="Normal 17" xfId="2235"/>
    <cellStyle name="Normal 18" xfId="2236"/>
    <cellStyle name="Normal 19" xfId="2237"/>
    <cellStyle name="Normal 2" xfId="1"/>
    <cellStyle name="Normal 2 2" xfId="2238"/>
    <cellStyle name="Normal 2 2 2" xfId="2239"/>
    <cellStyle name="Normal 2 2 2 2" xfId="2240"/>
    <cellStyle name="Normal 2 2 2 2 10" xfId="2241"/>
    <cellStyle name="Normal 2 2 2 2 11" xfId="2242"/>
    <cellStyle name="Normal 2 2 2 2 12" xfId="2243"/>
    <cellStyle name="Normal 2 2 2 2 2" xfId="2244"/>
    <cellStyle name="Normal 2 2 2 2 2 2" xfId="2245"/>
    <cellStyle name="Normal 2 2 2 2 2 3" xfId="2246"/>
    <cellStyle name="Normal 2 2 2 2 2 4" xfId="2247"/>
    <cellStyle name="Normal 2 2 2 2 2 5" xfId="2248"/>
    <cellStyle name="Normal 2 2 2 2 3" xfId="2249"/>
    <cellStyle name="Normal 2 2 2 2 3 2" xfId="2250"/>
    <cellStyle name="Normal 2 2 2 2 4" xfId="2251"/>
    <cellStyle name="Normal 2 2 2 2 5" xfId="2252"/>
    <cellStyle name="Normal 2 2 2 2 6" xfId="2253"/>
    <cellStyle name="Normal 2 2 2 2 7" xfId="2254"/>
    <cellStyle name="Normal 2 2 2 2 8" xfId="2255"/>
    <cellStyle name="Normal 2 2 2 2 9" xfId="2256"/>
    <cellStyle name="Normal 2 2 2 3" xfId="2257"/>
    <cellStyle name="Normal 2 2 3" xfId="2258"/>
    <cellStyle name="Normal 2 2 3 10" xfId="2259"/>
    <cellStyle name="Normal 2 2 3 11" xfId="2260"/>
    <cellStyle name="Normal 2 2 3 12" xfId="2261"/>
    <cellStyle name="Normal 2 2 3 13" xfId="2262"/>
    <cellStyle name="Normal 2 2 3 2" xfId="2263"/>
    <cellStyle name="Normal 2 2 3 2 2" xfId="2264"/>
    <cellStyle name="Normal 2 2 3 2 2 2" xfId="2265"/>
    <cellStyle name="Normal 2 2 3 2 2 3" xfId="2266"/>
    <cellStyle name="Normal 2 2 3 2 2 4" xfId="2267"/>
    <cellStyle name="Normal 2 2 3 2 3" xfId="2268"/>
    <cellStyle name="Normal 2 2 3 2 4" xfId="2269"/>
    <cellStyle name="Normal 2 2 3 2 5" xfId="2270"/>
    <cellStyle name="Normal 2 2 3 2 6" xfId="2271"/>
    <cellStyle name="Normal 2 2 3 3" xfId="2272"/>
    <cellStyle name="Normal 2 2 3 3 2" xfId="2273"/>
    <cellStyle name="Normal 2 2 3 3 3" xfId="2274"/>
    <cellStyle name="Normal 2 2 3 3 4" xfId="2275"/>
    <cellStyle name="Normal 2 2 3 3 5" xfId="2276"/>
    <cellStyle name="Normal 2 2 3 4" xfId="2277"/>
    <cellStyle name="Normal 2 2 3 5" xfId="2278"/>
    <cellStyle name="Normal 2 2 3 6" xfId="2279"/>
    <cellStyle name="Normal 2 2 3 7" xfId="2280"/>
    <cellStyle name="Normal 2 2 3 8" xfId="2281"/>
    <cellStyle name="Normal 2 2 3 9" xfId="2282"/>
    <cellStyle name="Normal 2 2 4" xfId="2283"/>
    <cellStyle name="Normal 2 2 4 2" xfId="2284"/>
    <cellStyle name="Normal 2 2 4 3" xfId="2285"/>
    <cellStyle name="Normal 2 2 4 4" xfId="2286"/>
    <cellStyle name="Normal 2 2 4 5" xfId="2287"/>
    <cellStyle name="Normal 2 2 5" xfId="2288"/>
    <cellStyle name="Normal 2 2 6" xfId="2289"/>
    <cellStyle name="Normal 2 2 7" xfId="2290"/>
    <cellStyle name="Normal 2 3" xfId="2291"/>
    <cellStyle name="Normal 2 3 2" xfId="2292"/>
    <cellStyle name="Normal 2 4" xfId="2293"/>
    <cellStyle name="Normal 2 4 2" xfId="2294"/>
    <cellStyle name="Normal 2 4 2 2" xfId="2295"/>
    <cellStyle name="Normal 2 4 3" xfId="2296"/>
    <cellStyle name="Normal 2 4 3 2" xfId="2297"/>
    <cellStyle name="Normal 2 4 3 3" xfId="2298"/>
    <cellStyle name="Normal 2 4 3 4" xfId="2299"/>
    <cellStyle name="Normal 2 4 3 5" xfId="2300"/>
    <cellStyle name="Normal 2 4 4" xfId="2301"/>
    <cellStyle name="Normal 2 4 5" xfId="2302"/>
    <cellStyle name="Normal 2 4 6" xfId="2303"/>
    <cellStyle name="Normal 2 4 7" xfId="2304"/>
    <cellStyle name="Normal 2 5" xfId="2305"/>
    <cellStyle name="Normal 2 5 2" xfId="2306"/>
    <cellStyle name="Normal 2 5 2 2" xfId="2307"/>
    <cellStyle name="Normal 2 5 2 3" xfId="2308"/>
    <cellStyle name="Normal 2 5 2 4" xfId="2309"/>
    <cellStyle name="Normal 2 5 2 5" xfId="2310"/>
    <cellStyle name="Normal 2 5 3" xfId="2311"/>
    <cellStyle name="Normal 2 5 3 2" xfId="2312"/>
    <cellStyle name="Normal 2 5 3 3" xfId="2313"/>
    <cellStyle name="Normal 2 5 3 4" xfId="2314"/>
    <cellStyle name="Normal 2 5 4" xfId="2315"/>
    <cellStyle name="Normal 2 5 5" xfId="2316"/>
    <cellStyle name="Normal 2 5 6" xfId="2317"/>
    <cellStyle name="Normal 2 5 7" xfId="2318"/>
    <cellStyle name="Normal 2 5 8" xfId="2319"/>
    <cellStyle name="Normal 2 5 9" xfId="2320"/>
    <cellStyle name="Normal 2 6" xfId="2321"/>
    <cellStyle name="Normal 2 6 2" xfId="2322"/>
    <cellStyle name="Normal 2 6 3" xfId="2323"/>
    <cellStyle name="Normal 2 7" xfId="2324"/>
    <cellStyle name="Normal 2 8" xfId="2325"/>
    <cellStyle name="Normal 20" xfId="2326"/>
    <cellStyle name="Normal 21" xfId="2327"/>
    <cellStyle name="Normal 22" xfId="2328"/>
    <cellStyle name="Normal 23" xfId="2329"/>
    <cellStyle name="Normal 3" xfId="2330"/>
    <cellStyle name="Normal 3 2" xfId="2331"/>
    <cellStyle name="Normal 3 2 2" xfId="2332"/>
    <cellStyle name="Normal 3 2 2 2" xfId="2333"/>
    <cellStyle name="Normal 3 2 2 2 2" xfId="2334"/>
    <cellStyle name="Normal 3 2 2 3" xfId="2335"/>
    <cellStyle name="Normal 3 2 2 3 2" xfId="2336"/>
    <cellStyle name="Normal 3 2 2 4" xfId="2337"/>
    <cellStyle name="Normal 3 2 2 5" xfId="2338"/>
    <cellStyle name="Normal 3 2 3" xfId="2339"/>
    <cellStyle name="Normal 3 2 3 2" xfId="2340"/>
    <cellStyle name="Normal 3 2 4" xfId="2341"/>
    <cellStyle name="Normal 3 2 5" xfId="2342"/>
    <cellStyle name="Normal 3 3" xfId="2343"/>
    <cellStyle name="Normal 3 3 2" xfId="2344"/>
    <cellStyle name="Normal 3 3 2 2" xfId="2345"/>
    <cellStyle name="Normal 3 4" xfId="2346"/>
    <cellStyle name="Normal 3 4 2" xfId="2347"/>
    <cellStyle name="Normal 3 4 3" xfId="2348"/>
    <cellStyle name="Normal 3 4 3 2" xfId="2349"/>
    <cellStyle name="Normal 3 4 3 3" xfId="2350"/>
    <cellStyle name="Normal 3 4 3 4" xfId="2351"/>
    <cellStyle name="Normal 3 4 4" xfId="2352"/>
    <cellStyle name="Normal 3 4 5" xfId="2353"/>
    <cellStyle name="Normal 3 4 6" xfId="2354"/>
    <cellStyle name="Normal 4" xfId="2355"/>
    <cellStyle name="Normal 4 2" xfId="2356"/>
    <cellStyle name="Normal 4 2 2" xfId="2357"/>
    <cellStyle name="Normal 4 2 2 2" xfId="2358"/>
    <cellStyle name="Normal 4 2 3" xfId="2359"/>
    <cellStyle name="Normal 4 2 3 2" xfId="2360"/>
    <cellStyle name="Normal 4 3" xfId="2361"/>
    <cellStyle name="Normal 4 3 10" xfId="2362"/>
    <cellStyle name="Normal 4 3 11" xfId="2363"/>
    <cellStyle name="Normal 4 3 12" xfId="2364"/>
    <cellStyle name="Normal 4 3 13" xfId="2365"/>
    <cellStyle name="Normal 4 3 2" xfId="2366"/>
    <cellStyle name="Normal 4 3 2 2" xfId="2367"/>
    <cellStyle name="Normal 4 3 2 2 2" xfId="2368"/>
    <cellStyle name="Normal 4 3 2 2 3" xfId="2369"/>
    <cellStyle name="Normal 4 3 2 2 4" xfId="2370"/>
    <cellStyle name="Normal 4 3 2 3" xfId="2371"/>
    <cellStyle name="Normal 4 3 2 4" xfId="2372"/>
    <cellStyle name="Normal 4 3 2 5" xfId="2373"/>
    <cellStyle name="Normal 4 3 2 6" xfId="2374"/>
    <cellStyle name="Normal 4 3 3" xfId="2375"/>
    <cellStyle name="Normal 4 3 3 2" xfId="2376"/>
    <cellStyle name="Normal 4 3 3 3" xfId="2377"/>
    <cellStyle name="Normal 4 3 3 4" xfId="2378"/>
    <cellStyle name="Normal 4 3 4" xfId="2379"/>
    <cellStyle name="Normal 4 3 5" xfId="2380"/>
    <cellStyle name="Normal 4 3 6" xfId="2381"/>
    <cellStyle name="Normal 4 3 7" xfId="2382"/>
    <cellStyle name="Normal 4 3 8" xfId="2383"/>
    <cellStyle name="Normal 4 3 9" xfId="2384"/>
    <cellStyle name="Normal 4 4" xfId="2385"/>
    <cellStyle name="Normal 4 5" xfId="2386"/>
    <cellStyle name="Normal 4 6" xfId="2387"/>
    <cellStyle name="Normal 5" xfId="2388"/>
    <cellStyle name="Normal 5 2" xfId="2389"/>
    <cellStyle name="Normal 5 2 2" xfId="2390"/>
    <cellStyle name="Normal 5 2 3" xfId="2391"/>
    <cellStyle name="Normal 5 3" xfId="2392"/>
    <cellStyle name="Normal 5 3 2" xfId="2393"/>
    <cellStyle name="Normal 5 3 2 2" xfId="2394"/>
    <cellStyle name="Normal 5 3 2 3" xfId="2395"/>
    <cellStyle name="Normal 5 3 2 4" xfId="2396"/>
    <cellStyle name="Normal 5 3 3" xfId="2397"/>
    <cellStyle name="Normal 5 3 4" xfId="2398"/>
    <cellStyle name="Normal 5 3 5" xfId="2399"/>
    <cellStyle name="Normal 5 3 6" xfId="2400"/>
    <cellStyle name="Normal 5 3 7" xfId="2401"/>
    <cellStyle name="Normal 5 4" xfId="2402"/>
    <cellStyle name="Normal 5 4 2" xfId="2403"/>
    <cellStyle name="Normal 5 4 3" xfId="2404"/>
    <cellStyle name="Normal 5 4 4" xfId="2405"/>
    <cellStyle name="Normal 5 5" xfId="2406"/>
    <cellStyle name="Normal 5 6" xfId="2407"/>
    <cellStyle name="Normal 5 7" xfId="2408"/>
    <cellStyle name="Normal 5 8" xfId="2409"/>
    <cellStyle name="Normal 6" xfId="2410"/>
    <cellStyle name="Normal 6 10" xfId="2411"/>
    <cellStyle name="Normal 6 11" xfId="2412"/>
    <cellStyle name="Normal 6 2" xfId="2413"/>
    <cellStyle name="Normal 6 2 2" xfId="2414"/>
    <cellStyle name="Normal 6 2 3" xfId="2415"/>
    <cellStyle name="Normal 6 2 4" xfId="2416"/>
    <cellStyle name="Normal 6 2 5" xfId="2417"/>
    <cellStyle name="Normal 6 3" xfId="2418"/>
    <cellStyle name="Normal 6 3 2" xfId="2419"/>
    <cellStyle name="Normal 6 3 2 2" xfId="2420"/>
    <cellStyle name="Normal 6 3 2 2 2" xfId="2421"/>
    <cellStyle name="Normal 6 3 2 2 3" xfId="2422"/>
    <cellStyle name="Normal 6 3 2 2 4" xfId="2423"/>
    <cellStyle name="Normal 6 3 2 3" xfId="2424"/>
    <cellStyle name="Normal 6 3 2 4" xfId="2425"/>
    <cellStyle name="Normal 6 3 2 5" xfId="2426"/>
    <cellStyle name="Normal 6 3 3" xfId="2427"/>
    <cellStyle name="Normal 6 3 4" xfId="2428"/>
    <cellStyle name="Normal 6 3 5" xfId="2429"/>
    <cellStyle name="Normal 6 3 6" xfId="2430"/>
    <cellStyle name="Normal 6 3 7" xfId="2431"/>
    <cellStyle name="Normal 6 3 8" xfId="2432"/>
    <cellStyle name="Normal 6 3 9" xfId="2433"/>
    <cellStyle name="Normal 6 4" xfId="2434"/>
    <cellStyle name="Normal 6 4 2" xfId="2435"/>
    <cellStyle name="Normal 6 4 2 2" xfId="2436"/>
    <cellStyle name="Normal 6 4 2 3" xfId="2437"/>
    <cellStyle name="Normal 6 4 2 4" xfId="2438"/>
    <cellStyle name="Normal 6 4 3" xfId="2439"/>
    <cellStyle name="Normal 6 4 4" xfId="2440"/>
    <cellStyle name="Normal 6 4 5" xfId="2441"/>
    <cellStyle name="Normal 6 5" xfId="2442"/>
    <cellStyle name="Normal 6 5 2" xfId="2443"/>
    <cellStyle name="Normal 6 5 3" xfId="2444"/>
    <cellStyle name="Normal 6 5 4" xfId="2445"/>
    <cellStyle name="Normal 6 6" xfId="2446"/>
    <cellStyle name="Normal 6 7" xfId="2447"/>
    <cellStyle name="Normal 6 8" xfId="2448"/>
    <cellStyle name="Normal 6 9" xfId="2449"/>
    <cellStyle name="Normal 7" xfId="2450"/>
    <cellStyle name="Normal 7 2" xfId="2451"/>
    <cellStyle name="Normal 7 2 2" xfId="2452"/>
    <cellStyle name="Normal 7 2 3" xfId="2453"/>
    <cellStyle name="Normal 7 2 3 2" xfId="2454"/>
    <cellStyle name="Normal 7 2 3 3" xfId="2455"/>
    <cellStyle name="Normal 7 2 3 4" xfId="2456"/>
    <cellStyle name="Normal 7 2 4" xfId="2457"/>
    <cellStyle name="Normal 7 2 5" xfId="2458"/>
    <cellStyle name="Normal 7 2 6" xfId="2459"/>
    <cellStyle name="Normal 7 2 7" xfId="2460"/>
    <cellStyle name="Normal 7 3" xfId="2461"/>
    <cellStyle name="Normal 7 3 2" xfId="2462"/>
    <cellStyle name="Normal 7 4" xfId="2463"/>
    <cellStyle name="Normal 7 4 2" xfId="2464"/>
    <cellStyle name="Normal 7 5" xfId="2465"/>
    <cellStyle name="Normal 7 5 2" xfId="2466"/>
    <cellStyle name="Normal 7 5 3" xfId="2467"/>
    <cellStyle name="Normal 7 5 4" xfId="2468"/>
    <cellStyle name="Normal 7 5 5" xfId="2469"/>
    <cellStyle name="Normal 7 6" xfId="2470"/>
    <cellStyle name="Normal 7 6 2" xfId="2471"/>
    <cellStyle name="Normal 7 7" xfId="2472"/>
    <cellStyle name="Normal 7 8" xfId="2473"/>
    <cellStyle name="Normal 7 9" xfId="2474"/>
    <cellStyle name="Normal 8" xfId="2475"/>
    <cellStyle name="Normal 8 2" xfId="2476"/>
    <cellStyle name="Normal 8 2 2" xfId="2477"/>
    <cellStyle name="Normal 8 2 3" xfId="2478"/>
    <cellStyle name="Normal 8 2 3 2" xfId="2479"/>
    <cellStyle name="Normal 8 2 3 3" xfId="2480"/>
    <cellStyle name="Normal 8 2 3 4" xfId="2481"/>
    <cellStyle name="Normal 8 2 4" xfId="2482"/>
    <cellStyle name="Normal 8 2 5" xfId="2483"/>
    <cellStyle name="Normal 8 2 6" xfId="2484"/>
    <cellStyle name="Normal 8 3" xfId="2485"/>
    <cellStyle name="Normal 8 3 2" xfId="2486"/>
    <cellStyle name="Normal 8 4" xfId="2487"/>
    <cellStyle name="Normal 8 5" xfId="2488"/>
    <cellStyle name="Normal 8 5 2" xfId="2489"/>
    <cellStyle name="Normal 8 5 3" xfId="2490"/>
    <cellStyle name="Normal 8 5 4" xfId="2491"/>
    <cellStyle name="Normal 8 6" xfId="2492"/>
    <cellStyle name="Normal 8 7" xfId="2493"/>
    <cellStyle name="Normal 8 8" xfId="2494"/>
    <cellStyle name="Normal 8 9" xfId="2495"/>
    <cellStyle name="Normal 9" xfId="2496"/>
    <cellStyle name="Normal 9 2" xfId="2497"/>
    <cellStyle name="Normal 9 2 2" xfId="2498"/>
    <cellStyle name="Normal 9 2 2 2" xfId="2499"/>
    <cellStyle name="Normal 9 2 2 3" xfId="2500"/>
    <cellStyle name="Normal 9 2 2 4" xfId="2501"/>
    <cellStyle name="Normal 9 2 3" xfId="2502"/>
    <cellStyle name="Normal 9 2 4" xfId="2503"/>
    <cellStyle name="Normal 9 2 5" xfId="2504"/>
    <cellStyle name="Normal 9 2 6" xfId="2505"/>
    <cellStyle name="Normal 9 3" xfId="2506"/>
    <cellStyle name="Normal 9 4" xfId="2507"/>
    <cellStyle name="Normal 9 4 2" xfId="2508"/>
    <cellStyle name="Normal 9 4 3" xfId="2509"/>
    <cellStyle name="Normal 9 4 4" xfId="2510"/>
    <cellStyle name="Normal 9 5" xfId="2511"/>
    <cellStyle name="Normal 9 6" xfId="2512"/>
    <cellStyle name="Normal 9 7" xfId="2513"/>
    <cellStyle name="Normal 9 8" xfId="2514"/>
    <cellStyle name="Note 10" xfId="2515"/>
    <cellStyle name="Note 10 2" xfId="2516"/>
    <cellStyle name="Note 10 2 2" xfId="2517"/>
    <cellStyle name="Note 10 2 3" xfId="2518"/>
    <cellStyle name="Note 10 2 4" xfId="2519"/>
    <cellStyle name="Note 10 3" xfId="2520"/>
    <cellStyle name="Note 10 4" xfId="2521"/>
    <cellStyle name="Note 10 5" xfId="2522"/>
    <cellStyle name="Note 11" xfId="2523"/>
    <cellStyle name="Note 11 2" xfId="2524"/>
    <cellStyle name="Note 11 2 2" xfId="2525"/>
    <cellStyle name="Note 11 2 3" xfId="2526"/>
    <cellStyle name="Note 11 2 4" xfId="2527"/>
    <cellStyle name="Note 11 3" xfId="2528"/>
    <cellStyle name="Note 11 4" xfId="2529"/>
    <cellStyle name="Note 11 5" xfId="2530"/>
    <cellStyle name="Note 12" xfId="2531"/>
    <cellStyle name="Note 13" xfId="2532"/>
    <cellStyle name="Note 14" xfId="2533"/>
    <cellStyle name="Note 15" xfId="2534"/>
    <cellStyle name="Note 16" xfId="2535"/>
    <cellStyle name="Note 17" xfId="2536"/>
    <cellStyle name="Note 2" xfId="2537"/>
    <cellStyle name="Note 2 10" xfId="2538"/>
    <cellStyle name="Note 2 11" xfId="2539"/>
    <cellStyle name="Note 2 12" xfId="2540"/>
    <cellStyle name="Note 2 2" xfId="2541"/>
    <cellStyle name="Note 2 2 10" xfId="2542"/>
    <cellStyle name="Note 2 2 11" xfId="2543"/>
    <cellStyle name="Note 2 2 12" xfId="2544"/>
    <cellStyle name="Note 2 2 13" xfId="2545"/>
    <cellStyle name="Note 2 2 14" xfId="2546"/>
    <cellStyle name="Note 2 2 15" xfId="2547"/>
    <cellStyle name="Note 2 2 2" xfId="2548"/>
    <cellStyle name="Note 2 2 2 2" xfId="2549"/>
    <cellStyle name="Note 2 2 2 2 2" xfId="2550"/>
    <cellStyle name="Note 2 2 2 2 3" xfId="2551"/>
    <cellStyle name="Note 2 2 2 2 4" xfId="2552"/>
    <cellStyle name="Note 2 2 2 3" xfId="2553"/>
    <cellStyle name="Note 2 2 2 4" xfId="2554"/>
    <cellStyle name="Note 2 2 2 5" xfId="2555"/>
    <cellStyle name="Note 2 2 2 6" xfId="2556"/>
    <cellStyle name="Note 2 2 3" xfId="2557"/>
    <cellStyle name="Note 2 2 3 2" xfId="2558"/>
    <cellStyle name="Note 2 2 3 3" xfId="2559"/>
    <cellStyle name="Note 2 2 3 4" xfId="2560"/>
    <cellStyle name="Note 2 2 4" xfId="2561"/>
    <cellStyle name="Note 2 2 5" xfId="2562"/>
    <cellStyle name="Note 2 2 6" xfId="2563"/>
    <cellStyle name="Note 2 2 7" xfId="2564"/>
    <cellStyle name="Note 2 2 8" xfId="2565"/>
    <cellStyle name="Note 2 2 9" xfId="2566"/>
    <cellStyle name="Note 2 3" xfId="2567"/>
    <cellStyle name="Note 2 3 10" xfId="2568"/>
    <cellStyle name="Note 2 3 11" xfId="2569"/>
    <cellStyle name="Note 2 3 12" xfId="2570"/>
    <cellStyle name="Note 2 3 13" xfId="2571"/>
    <cellStyle name="Note 2 3 2" xfId="2572"/>
    <cellStyle name="Note 2 3 2 2" xfId="2573"/>
    <cellStyle name="Note 2 3 2 2 2" xfId="2574"/>
    <cellStyle name="Note 2 3 2 2 3" xfId="2575"/>
    <cellStyle name="Note 2 3 2 2 4" xfId="2576"/>
    <cellStyle name="Note 2 3 2 3" xfId="2577"/>
    <cellStyle name="Note 2 3 2 4" xfId="2578"/>
    <cellStyle name="Note 2 3 2 5" xfId="2579"/>
    <cellStyle name="Note 2 3 2 6" xfId="2580"/>
    <cellStyle name="Note 2 3 3" xfId="2581"/>
    <cellStyle name="Note 2 3 3 2" xfId="2582"/>
    <cellStyle name="Note 2 3 3 3" xfId="2583"/>
    <cellStyle name="Note 2 3 3 4" xfId="2584"/>
    <cellStyle name="Note 2 3 4" xfId="2585"/>
    <cellStyle name="Note 2 3 5" xfId="2586"/>
    <cellStyle name="Note 2 3 6" xfId="2587"/>
    <cellStyle name="Note 2 3 7" xfId="2588"/>
    <cellStyle name="Note 2 3 8" xfId="2589"/>
    <cellStyle name="Note 2 3 9" xfId="2590"/>
    <cellStyle name="Note 2 4" xfId="2591"/>
    <cellStyle name="Note 2 4 2" xfId="2592"/>
    <cellStyle name="Note 2 4 2 2" xfId="2593"/>
    <cellStyle name="Note 2 4 2 3" xfId="2594"/>
    <cellStyle name="Note 2 4 2 4" xfId="2595"/>
    <cellStyle name="Note 2 4 3" xfId="2596"/>
    <cellStyle name="Note 2 4 4" xfId="2597"/>
    <cellStyle name="Note 2 4 5" xfId="2598"/>
    <cellStyle name="Note 2 4 6" xfId="2599"/>
    <cellStyle name="Note 2 5" xfId="2600"/>
    <cellStyle name="Note 2 6" xfId="2601"/>
    <cellStyle name="Note 2 6 2" xfId="2602"/>
    <cellStyle name="Note 2 6 3" xfId="2603"/>
    <cellStyle name="Note 2 6 4" xfId="2604"/>
    <cellStyle name="Note 2 7" xfId="2605"/>
    <cellStyle name="Note 2 8" xfId="2606"/>
    <cellStyle name="Note 2 9" xfId="2607"/>
    <cellStyle name="Note 3" xfId="2608"/>
    <cellStyle name="Note 3 2" xfId="2609"/>
    <cellStyle name="Note 3 2 10" xfId="2610"/>
    <cellStyle name="Note 3 2 11" xfId="2611"/>
    <cellStyle name="Note 3 2 12" xfId="2612"/>
    <cellStyle name="Note 3 2 13" xfId="2613"/>
    <cellStyle name="Note 3 2 2" xfId="2614"/>
    <cellStyle name="Note 3 2 2 2" xfId="2615"/>
    <cellStyle name="Note 3 2 2 2 2" xfId="2616"/>
    <cellStyle name="Note 3 2 2 2 3" xfId="2617"/>
    <cellStyle name="Note 3 2 2 2 4" xfId="2618"/>
    <cellStyle name="Note 3 2 2 3" xfId="2619"/>
    <cellStyle name="Note 3 2 2 4" xfId="2620"/>
    <cellStyle name="Note 3 2 2 5" xfId="2621"/>
    <cellStyle name="Note 3 2 2 6" xfId="2622"/>
    <cellStyle name="Note 3 2 3" xfId="2623"/>
    <cellStyle name="Note 3 2 3 2" xfId="2624"/>
    <cellStyle name="Note 3 2 3 3" xfId="2625"/>
    <cellStyle name="Note 3 2 3 4" xfId="2626"/>
    <cellStyle name="Note 3 2 4" xfId="2627"/>
    <cellStyle name="Note 3 2 5" xfId="2628"/>
    <cellStyle name="Note 3 2 6" xfId="2629"/>
    <cellStyle name="Note 3 2 7" xfId="2630"/>
    <cellStyle name="Note 3 2 8" xfId="2631"/>
    <cellStyle name="Note 3 2 9" xfId="2632"/>
    <cellStyle name="Note 3 3" xfId="2633"/>
    <cellStyle name="Note 3 3 2" xfId="2634"/>
    <cellStyle name="Note 3 3 2 2" xfId="2635"/>
    <cellStyle name="Note 3 3 2 3" xfId="2636"/>
    <cellStyle name="Note 3 3 2 4" xfId="2637"/>
    <cellStyle name="Note 3 3 3" xfId="2638"/>
    <cellStyle name="Note 3 3 4" xfId="2639"/>
    <cellStyle name="Note 3 3 5" xfId="2640"/>
    <cellStyle name="Note 3 3 6" xfId="2641"/>
    <cellStyle name="Note 3 4" xfId="2642"/>
    <cellStyle name="Note 3 5" xfId="2643"/>
    <cellStyle name="Note 3 5 2" xfId="2644"/>
    <cellStyle name="Note 3 5 3" xfId="2645"/>
    <cellStyle name="Note 3 5 4" xfId="2646"/>
    <cellStyle name="Note 3 6" xfId="2647"/>
    <cellStyle name="Note 3 7" xfId="2648"/>
    <cellStyle name="Note 3 8" xfId="2649"/>
    <cellStyle name="Note 4" xfId="2650"/>
    <cellStyle name="Note 4 2" xfId="2651"/>
    <cellStyle name="Note 4 2 2" xfId="2652"/>
    <cellStyle name="Note 4 2 2 2" xfId="2653"/>
    <cellStyle name="Note 4 2 2 3" xfId="2654"/>
    <cellStyle name="Note 4 2 2 4" xfId="2655"/>
    <cellStyle name="Note 4 2 3" xfId="2656"/>
    <cellStyle name="Note 4 2 4" xfId="2657"/>
    <cellStyle name="Note 4 2 5" xfId="2658"/>
    <cellStyle name="Note 4 3" xfId="2659"/>
    <cellStyle name="Note 4 4" xfId="2660"/>
    <cellStyle name="Note 4 4 2" xfId="2661"/>
    <cellStyle name="Note 4 4 3" xfId="2662"/>
    <cellStyle name="Note 4 4 4" xfId="2663"/>
    <cellStyle name="Note 4 5" xfId="2664"/>
    <cellStyle name="Note 4 6" xfId="2665"/>
    <cellStyle name="Note 4 7" xfId="2666"/>
    <cellStyle name="Note 5" xfId="2667"/>
    <cellStyle name="Note 5 10" xfId="2668"/>
    <cellStyle name="Note 5 11" xfId="2669"/>
    <cellStyle name="Note 5 12" xfId="2670"/>
    <cellStyle name="Note 5 13" xfId="2671"/>
    <cellStyle name="Note 5 2" xfId="2672"/>
    <cellStyle name="Note 5 2 2" xfId="2673"/>
    <cellStyle name="Note 5 2 2 2" xfId="2674"/>
    <cellStyle name="Note 5 2 2 3" xfId="2675"/>
    <cellStyle name="Note 5 2 2 4" xfId="2676"/>
    <cellStyle name="Note 5 2 3" xfId="2677"/>
    <cellStyle name="Note 5 2 4" xfId="2678"/>
    <cellStyle name="Note 5 2 5" xfId="2679"/>
    <cellStyle name="Note 5 3" xfId="2680"/>
    <cellStyle name="Note 5 3 2" xfId="2681"/>
    <cellStyle name="Note 5 3 3" xfId="2682"/>
    <cellStyle name="Note 5 3 4" xfId="2683"/>
    <cellStyle name="Note 5 4" xfId="2684"/>
    <cellStyle name="Note 5 5" xfId="2685"/>
    <cellStyle name="Note 5 6" xfId="2686"/>
    <cellStyle name="Note 5 7" xfId="2687"/>
    <cellStyle name="Note 5 8" xfId="2688"/>
    <cellStyle name="Note 5 9" xfId="2689"/>
    <cellStyle name="Note 6" xfId="2690"/>
    <cellStyle name="Note 6 2" xfId="2691"/>
    <cellStyle name="Note 6 2 2" xfId="2692"/>
    <cellStyle name="Note 6 2 2 2" xfId="2693"/>
    <cellStyle name="Note 6 2 2 3" xfId="2694"/>
    <cellStyle name="Note 6 2 2 4" xfId="2695"/>
    <cellStyle name="Note 6 2 3" xfId="2696"/>
    <cellStyle name="Note 6 2 4" xfId="2697"/>
    <cellStyle name="Note 6 2 5" xfId="2698"/>
    <cellStyle name="Note 6 3" xfId="2699"/>
    <cellStyle name="Note 6 3 2" xfId="2700"/>
    <cellStyle name="Note 6 3 3" xfId="2701"/>
    <cellStyle name="Note 6 3 4" xfId="2702"/>
    <cellStyle name="Note 6 4" xfId="2703"/>
    <cellStyle name="Note 6 5" xfId="2704"/>
    <cellStyle name="Note 6 6" xfId="2705"/>
    <cellStyle name="Note 6 7" xfId="2706"/>
    <cellStyle name="Note 7" xfId="2707"/>
    <cellStyle name="Note 7 2" xfId="2708"/>
    <cellStyle name="Note 7 2 2" xfId="2709"/>
    <cellStyle name="Note 7 2 2 2" xfId="2710"/>
    <cellStyle name="Note 7 2 2 3" xfId="2711"/>
    <cellStyle name="Note 7 2 2 4" xfId="2712"/>
    <cellStyle name="Note 7 2 3" xfId="2713"/>
    <cellStyle name="Note 7 2 4" xfId="2714"/>
    <cellStyle name="Note 7 2 5" xfId="2715"/>
    <cellStyle name="Note 7 3" xfId="2716"/>
    <cellStyle name="Note 7 3 2" xfId="2717"/>
    <cellStyle name="Note 7 3 3" xfId="2718"/>
    <cellStyle name="Note 7 3 4" xfId="2719"/>
    <cellStyle name="Note 7 4" xfId="2720"/>
    <cellStyle name="Note 7 5" xfId="2721"/>
    <cellStyle name="Note 7 6" xfId="2722"/>
    <cellStyle name="Note 8" xfId="2723"/>
    <cellStyle name="Note 8 2" xfId="2724"/>
    <cellStyle name="Note 8 2 2" xfId="2725"/>
    <cellStyle name="Note 8 2 2 2" xfId="2726"/>
    <cellStyle name="Note 8 2 2 3" xfId="2727"/>
    <cellStyle name="Note 8 2 2 4" xfId="2728"/>
    <cellStyle name="Note 8 2 3" xfId="2729"/>
    <cellStyle name="Note 8 2 4" xfId="2730"/>
    <cellStyle name="Note 8 2 5" xfId="2731"/>
    <cellStyle name="Note 8 3" xfId="2732"/>
    <cellStyle name="Note 8 3 2" xfId="2733"/>
    <cellStyle name="Note 8 3 3" xfId="2734"/>
    <cellStyle name="Note 8 3 4" xfId="2735"/>
    <cellStyle name="Note 8 4" xfId="2736"/>
    <cellStyle name="Note 8 5" xfId="2737"/>
    <cellStyle name="Note 8 6" xfId="2738"/>
    <cellStyle name="Note 9" xfId="2739"/>
    <cellStyle name="Note 9 2" xfId="2740"/>
    <cellStyle name="Note 9 2 2" xfId="2741"/>
    <cellStyle name="Note 9 2 3" xfId="2742"/>
    <cellStyle name="Note 9 2 4" xfId="2743"/>
    <cellStyle name="Note 9 3" xfId="2744"/>
    <cellStyle name="Note 9 4" xfId="2745"/>
    <cellStyle name="Note 9 5" xfId="2746"/>
    <cellStyle name="Percent 2" xfId="2747"/>
    <cellStyle name="Percent 3" xfId="2748"/>
    <cellStyle name="Percent 4" xfId="2749"/>
    <cellStyle name="Percent 5" xfId="2750"/>
    <cellStyle name="Style 1" xfId="2751"/>
    <cellStyle name="Style 1 2" xfId="2752"/>
    <cellStyle name="Style 1 3" xfId="2753"/>
    <cellStyle name="Style 1 4" xfId="27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ksde.org/2013-14%20Audits/FY14%20USD%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E"/>
      <sheetName val="KEEP OUT"/>
      <sheetName val="FTE 2"/>
      <sheetName val="Military Count"/>
      <sheetName val="Military Count 2"/>
      <sheetName val="MILITARY ADJUSTMENTS"/>
      <sheetName val="Review Changes"/>
      <sheetName val="SUMMARY"/>
      <sheetName val="Audit Exceptions"/>
      <sheetName val="Prior Year Trans."/>
      <sheetName val="At-Risk"/>
      <sheetName val="New Student Info"/>
      <sheetName val="Tech Ed"/>
      <sheetName val="Elem New Facilities"/>
      <sheetName val="CTE Transportation"/>
      <sheetName val="SCHOOL TERM &amp; Audit List"/>
      <sheetName val="Special Expenditure"/>
      <sheetName val="School Bus"/>
      <sheetName val="TRANSP TABLE XI"/>
      <sheetName val="Indirect Costs"/>
      <sheetName val="Bond &amp; Interest"/>
      <sheetName val="P A T"/>
      <sheetName val="Prof. Dev."/>
      <sheetName val="JDC"/>
      <sheetName val="Mentor"/>
      <sheetName val="Deaf-Blind"/>
      <sheetName val="Afterschool"/>
      <sheetName val="Pre-K Pilot"/>
      <sheetName val="Driver's Education"/>
      <sheetName val="New Facilites"/>
      <sheetName val="SPEC ED FTE"/>
      <sheetName val="SPED Regular"/>
      <sheetName val="SPED Summer"/>
      <sheetName val="Non-Public"/>
      <sheetName val="EC Calculator"/>
      <sheetName val="Catastrophic Aid"/>
      <sheetName val="Hour Logs"/>
      <sheetName val="NSLP WRITE-UP"/>
      <sheetName val="NSLP Financial"/>
      <sheetName val="Application Changes"/>
      <sheetName val="Application Change Page 2"/>
      <sheetName val="Corrective Action"/>
      <sheetName val="Data"/>
    </sheetNames>
    <sheetDataSet>
      <sheetData sheetId="0">
        <row r="3">
          <cell r="A3" t="str">
            <v>Enter in A3</v>
          </cell>
        </row>
      </sheetData>
      <sheetData sheetId="1">
        <row r="4">
          <cell r="K4">
            <v>101</v>
          </cell>
          <cell r="L4">
            <v>499.5</v>
          </cell>
          <cell r="M4">
            <v>520</v>
          </cell>
          <cell r="N4">
            <v>0</v>
          </cell>
          <cell r="O4">
            <v>520</v>
          </cell>
          <cell r="P4">
            <v>325</v>
          </cell>
          <cell r="Q4">
            <v>6</v>
          </cell>
          <cell r="R4">
            <v>11.5</v>
          </cell>
          <cell r="S4">
            <v>0.5</v>
          </cell>
          <cell r="T4">
            <v>137.30000000000001</v>
          </cell>
          <cell r="U4">
            <v>31.6</v>
          </cell>
          <cell r="V4">
            <v>1.4</v>
          </cell>
          <cell r="W4">
            <v>12</v>
          </cell>
        </row>
        <row r="5">
          <cell r="K5">
            <v>102</v>
          </cell>
          <cell r="L5">
            <v>664.4</v>
          </cell>
          <cell r="M5">
            <v>643.4</v>
          </cell>
          <cell r="N5">
            <v>0</v>
          </cell>
          <cell r="O5">
            <v>643.4</v>
          </cell>
          <cell r="P5">
            <v>538</v>
          </cell>
          <cell r="Q5">
            <v>9.5</v>
          </cell>
          <cell r="R5">
            <v>8.9</v>
          </cell>
          <cell r="S5">
            <v>45.9</v>
          </cell>
          <cell r="T5">
            <v>100.3</v>
          </cell>
          <cell r="U5">
            <v>0</v>
          </cell>
          <cell r="V5">
            <v>1.4</v>
          </cell>
          <cell r="W5">
            <v>25</v>
          </cell>
        </row>
        <row r="6">
          <cell r="K6">
            <v>103</v>
          </cell>
          <cell r="L6">
            <v>138.5</v>
          </cell>
          <cell r="M6">
            <v>121.5</v>
          </cell>
          <cell r="N6">
            <v>0</v>
          </cell>
          <cell r="O6">
            <v>121.5</v>
          </cell>
          <cell r="P6">
            <v>688</v>
          </cell>
          <cell r="Q6">
            <v>0</v>
          </cell>
          <cell r="R6">
            <v>1.4</v>
          </cell>
          <cell r="S6">
            <v>8.6</v>
          </cell>
          <cell r="T6">
            <v>25.5</v>
          </cell>
          <cell r="U6">
            <v>2.1</v>
          </cell>
          <cell r="V6">
            <v>0.2</v>
          </cell>
        </row>
        <row r="7">
          <cell r="K7">
            <v>105</v>
          </cell>
          <cell r="L7">
            <v>309</v>
          </cell>
          <cell r="M7">
            <v>304.5</v>
          </cell>
          <cell r="N7">
            <v>0</v>
          </cell>
          <cell r="O7">
            <v>304.5</v>
          </cell>
          <cell r="P7">
            <v>740.1</v>
          </cell>
          <cell r="Q7">
            <v>0</v>
          </cell>
          <cell r="R7">
            <v>5.5</v>
          </cell>
          <cell r="S7">
            <v>4.4000000000000004</v>
          </cell>
          <cell r="T7">
            <v>43.8</v>
          </cell>
          <cell r="U7">
            <v>0</v>
          </cell>
          <cell r="V7">
            <v>1</v>
          </cell>
        </row>
        <row r="8">
          <cell r="K8">
            <v>106</v>
          </cell>
          <cell r="L8">
            <v>146.5</v>
          </cell>
          <cell r="M8">
            <v>148</v>
          </cell>
          <cell r="N8">
            <v>0</v>
          </cell>
          <cell r="O8">
            <v>148</v>
          </cell>
          <cell r="P8">
            <v>601.20000000000005</v>
          </cell>
          <cell r="Q8">
            <v>0</v>
          </cell>
          <cell r="R8">
            <v>0.6</v>
          </cell>
          <cell r="S8">
            <v>4.4000000000000004</v>
          </cell>
          <cell r="T8">
            <v>35.1</v>
          </cell>
          <cell r="U8">
            <v>8.1</v>
          </cell>
          <cell r="V8">
            <v>0.4</v>
          </cell>
        </row>
        <row r="9">
          <cell r="K9">
            <v>107</v>
          </cell>
          <cell r="L9">
            <v>286</v>
          </cell>
          <cell r="M9">
            <v>295.5</v>
          </cell>
          <cell r="N9">
            <v>0</v>
          </cell>
          <cell r="O9">
            <v>295.5</v>
          </cell>
          <cell r="P9">
            <v>762</v>
          </cell>
          <cell r="Q9">
            <v>6.5</v>
          </cell>
          <cell r="R9">
            <v>11.1</v>
          </cell>
          <cell r="S9">
            <v>0</v>
          </cell>
          <cell r="T9">
            <v>57.5</v>
          </cell>
          <cell r="U9">
            <v>5.9</v>
          </cell>
          <cell r="V9">
            <v>0.7</v>
          </cell>
          <cell r="W9">
            <v>16</v>
          </cell>
        </row>
        <row r="10">
          <cell r="K10">
            <v>108</v>
          </cell>
          <cell r="L10">
            <v>393</v>
          </cell>
          <cell r="M10">
            <v>359.5</v>
          </cell>
          <cell r="N10">
            <v>0</v>
          </cell>
          <cell r="O10">
            <v>359.5</v>
          </cell>
          <cell r="P10">
            <v>389</v>
          </cell>
          <cell r="Q10">
            <v>0</v>
          </cell>
          <cell r="R10">
            <v>7.7</v>
          </cell>
          <cell r="S10">
            <v>0</v>
          </cell>
          <cell r="T10">
            <v>61.1</v>
          </cell>
          <cell r="U10">
            <v>0</v>
          </cell>
          <cell r="V10">
            <v>1.4</v>
          </cell>
        </row>
        <row r="11">
          <cell r="K11">
            <v>109</v>
          </cell>
          <cell r="L11">
            <v>464.5</v>
          </cell>
          <cell r="M11">
            <v>463.5</v>
          </cell>
          <cell r="N11">
            <v>0</v>
          </cell>
          <cell r="O11">
            <v>463.5</v>
          </cell>
          <cell r="P11">
            <v>560</v>
          </cell>
          <cell r="Q11">
            <v>0</v>
          </cell>
          <cell r="R11">
            <v>7.1</v>
          </cell>
          <cell r="S11">
            <v>0</v>
          </cell>
          <cell r="T11">
            <v>90.3</v>
          </cell>
          <cell r="U11">
            <v>9.8000000000000007</v>
          </cell>
          <cell r="V11">
            <v>1.2</v>
          </cell>
        </row>
        <row r="12">
          <cell r="K12">
            <v>110</v>
          </cell>
          <cell r="L12">
            <v>237</v>
          </cell>
          <cell r="M12">
            <v>235</v>
          </cell>
          <cell r="N12">
            <v>0</v>
          </cell>
          <cell r="O12">
            <v>235</v>
          </cell>
          <cell r="P12">
            <v>491</v>
          </cell>
          <cell r="Q12">
            <v>2</v>
          </cell>
          <cell r="R12">
            <v>4.4000000000000004</v>
          </cell>
          <cell r="S12">
            <v>0</v>
          </cell>
          <cell r="T12">
            <v>46.5</v>
          </cell>
          <cell r="U12">
            <v>5.0999999999999996</v>
          </cell>
          <cell r="V12">
            <v>0.8</v>
          </cell>
          <cell r="W12">
            <v>5</v>
          </cell>
        </row>
        <row r="13">
          <cell r="K13">
            <v>111</v>
          </cell>
          <cell r="L13">
            <v>340</v>
          </cell>
          <cell r="M13">
            <v>307.5</v>
          </cell>
          <cell r="N13">
            <v>0</v>
          </cell>
          <cell r="O13">
            <v>307.5</v>
          </cell>
          <cell r="P13">
            <v>229</v>
          </cell>
          <cell r="Q13">
            <v>6</v>
          </cell>
          <cell r="R13">
            <v>6.1</v>
          </cell>
          <cell r="S13">
            <v>0</v>
          </cell>
          <cell r="T13">
            <v>51.1</v>
          </cell>
          <cell r="U13">
            <v>0</v>
          </cell>
          <cell r="V13">
            <v>1.1000000000000001</v>
          </cell>
          <cell r="W13">
            <v>12</v>
          </cell>
        </row>
        <row r="14">
          <cell r="K14">
            <v>112</v>
          </cell>
          <cell r="L14">
            <v>479</v>
          </cell>
          <cell r="M14">
            <v>454.5</v>
          </cell>
          <cell r="N14">
            <v>0</v>
          </cell>
          <cell r="O14">
            <v>454.5</v>
          </cell>
          <cell r="P14">
            <v>582.79999999999995</v>
          </cell>
          <cell r="Q14">
            <v>7</v>
          </cell>
          <cell r="R14">
            <v>10</v>
          </cell>
          <cell r="S14">
            <v>0</v>
          </cell>
          <cell r="T14">
            <v>73.900000000000006</v>
          </cell>
          <cell r="U14">
            <v>0</v>
          </cell>
          <cell r="V14">
            <v>1.1000000000000001</v>
          </cell>
          <cell r="W14">
            <v>35</v>
          </cell>
        </row>
        <row r="15">
          <cell r="K15">
            <v>113</v>
          </cell>
          <cell r="L15">
            <v>1178.9000000000001</v>
          </cell>
          <cell r="M15">
            <v>1105.8</v>
          </cell>
          <cell r="N15">
            <v>0</v>
          </cell>
          <cell r="O15">
            <v>1105.8</v>
          </cell>
          <cell r="P15">
            <v>543</v>
          </cell>
          <cell r="Q15">
            <v>7.5</v>
          </cell>
          <cell r="R15">
            <v>22.5</v>
          </cell>
          <cell r="S15">
            <v>0.2</v>
          </cell>
          <cell r="T15">
            <v>135</v>
          </cell>
          <cell r="U15">
            <v>0</v>
          </cell>
          <cell r="V15">
            <v>1.7</v>
          </cell>
          <cell r="W15">
            <v>23</v>
          </cell>
        </row>
        <row r="16">
          <cell r="K16">
            <v>114</v>
          </cell>
          <cell r="L16">
            <v>647.5</v>
          </cell>
          <cell r="M16">
            <v>646.9</v>
          </cell>
          <cell r="N16">
            <v>0</v>
          </cell>
          <cell r="O16">
            <v>646.9</v>
          </cell>
          <cell r="P16">
            <v>88</v>
          </cell>
          <cell r="Q16">
            <v>5.5</v>
          </cell>
          <cell r="R16">
            <v>15.4</v>
          </cell>
          <cell r="S16">
            <v>0</v>
          </cell>
          <cell r="T16">
            <v>148.19999999999999</v>
          </cell>
          <cell r="U16">
            <v>28.4</v>
          </cell>
          <cell r="V16">
            <v>2.4</v>
          </cell>
          <cell r="W16">
            <v>18</v>
          </cell>
        </row>
        <row r="17">
          <cell r="K17">
            <v>115</v>
          </cell>
          <cell r="L17">
            <v>564.79999999999995</v>
          </cell>
          <cell r="M17">
            <v>578.29999999999995</v>
          </cell>
          <cell r="N17">
            <v>0</v>
          </cell>
          <cell r="O17">
            <v>578.29999999999995</v>
          </cell>
          <cell r="P17">
            <v>222</v>
          </cell>
          <cell r="Q17">
            <v>8.5</v>
          </cell>
          <cell r="R17">
            <v>21.3</v>
          </cell>
          <cell r="S17">
            <v>0</v>
          </cell>
          <cell r="T17">
            <v>47.9</v>
          </cell>
          <cell r="U17">
            <v>0</v>
          </cell>
          <cell r="V17">
            <v>0.8</v>
          </cell>
          <cell r="W17">
            <v>18</v>
          </cell>
        </row>
        <row r="18">
          <cell r="K18">
            <v>200</v>
          </cell>
          <cell r="L18">
            <v>195</v>
          </cell>
          <cell r="M18">
            <v>193.5</v>
          </cell>
          <cell r="N18">
            <v>0</v>
          </cell>
          <cell r="O18">
            <v>193.5</v>
          </cell>
          <cell r="P18">
            <v>780</v>
          </cell>
          <cell r="Q18">
            <v>3.5</v>
          </cell>
          <cell r="R18">
            <v>2.5</v>
          </cell>
          <cell r="S18">
            <v>8.6999999999999993</v>
          </cell>
          <cell r="T18">
            <v>40.1</v>
          </cell>
          <cell r="U18">
            <v>5.7</v>
          </cell>
          <cell r="V18">
            <v>1</v>
          </cell>
          <cell r="W18">
            <v>8</v>
          </cell>
        </row>
        <row r="19">
          <cell r="K19">
            <v>202</v>
          </cell>
          <cell r="L19">
            <v>3754.9</v>
          </cell>
          <cell r="M19">
            <v>3801</v>
          </cell>
          <cell r="N19">
            <v>0</v>
          </cell>
          <cell r="O19">
            <v>3801</v>
          </cell>
          <cell r="P19">
            <v>17</v>
          </cell>
          <cell r="Q19">
            <v>81.5</v>
          </cell>
          <cell r="R19">
            <v>63</v>
          </cell>
          <cell r="S19">
            <v>111.3</v>
          </cell>
          <cell r="T19">
            <v>1166</v>
          </cell>
          <cell r="U19">
            <v>268.5</v>
          </cell>
          <cell r="V19">
            <v>8.6</v>
          </cell>
          <cell r="W19">
            <v>163</v>
          </cell>
        </row>
        <row r="20">
          <cell r="K20">
            <v>203</v>
          </cell>
          <cell r="L20">
            <v>1718</v>
          </cell>
          <cell r="M20">
            <v>1770.7</v>
          </cell>
          <cell r="N20">
            <v>0</v>
          </cell>
          <cell r="O20">
            <v>1770.7</v>
          </cell>
          <cell r="P20">
            <v>31.4</v>
          </cell>
          <cell r="Q20">
            <v>4</v>
          </cell>
          <cell r="R20">
            <v>28.4</v>
          </cell>
          <cell r="S20">
            <v>1.2</v>
          </cell>
          <cell r="T20">
            <v>132.19999999999999</v>
          </cell>
          <cell r="U20">
            <v>0</v>
          </cell>
          <cell r="V20">
            <v>2.7</v>
          </cell>
          <cell r="W20">
            <v>8</v>
          </cell>
        </row>
        <row r="21">
          <cell r="K21">
            <v>204</v>
          </cell>
          <cell r="L21">
            <v>2404</v>
          </cell>
          <cell r="M21">
            <v>2388.1999999999998</v>
          </cell>
          <cell r="N21">
            <v>0</v>
          </cell>
          <cell r="O21">
            <v>2388.1999999999998</v>
          </cell>
          <cell r="P21">
            <v>38</v>
          </cell>
          <cell r="Q21">
            <v>20.5</v>
          </cell>
          <cell r="R21">
            <v>30.8</v>
          </cell>
          <cell r="S21">
            <v>20.2</v>
          </cell>
          <cell r="T21">
            <v>475.2</v>
          </cell>
          <cell r="U21">
            <v>58.4</v>
          </cell>
          <cell r="V21">
            <v>7.1</v>
          </cell>
          <cell r="W21">
            <v>50</v>
          </cell>
        </row>
        <row r="22">
          <cell r="K22">
            <v>205</v>
          </cell>
          <cell r="L22">
            <v>495.7</v>
          </cell>
          <cell r="M22">
            <v>501.6</v>
          </cell>
          <cell r="N22">
            <v>0</v>
          </cell>
          <cell r="O22">
            <v>501.6</v>
          </cell>
          <cell r="P22">
            <v>348.6</v>
          </cell>
          <cell r="Q22">
            <v>0</v>
          </cell>
          <cell r="R22">
            <v>11</v>
          </cell>
          <cell r="S22">
            <v>0</v>
          </cell>
          <cell r="T22">
            <v>103.1</v>
          </cell>
          <cell r="U22">
            <v>16</v>
          </cell>
          <cell r="V22">
            <v>1.4</v>
          </cell>
        </row>
        <row r="23">
          <cell r="K23">
            <v>206</v>
          </cell>
          <cell r="L23">
            <v>487</v>
          </cell>
          <cell r="M23">
            <v>491.1</v>
          </cell>
          <cell r="N23">
            <v>0</v>
          </cell>
          <cell r="O23">
            <v>491.1</v>
          </cell>
          <cell r="P23">
            <v>253</v>
          </cell>
          <cell r="Q23">
            <v>2.5</v>
          </cell>
          <cell r="R23">
            <v>5</v>
          </cell>
          <cell r="S23">
            <v>4.7</v>
          </cell>
          <cell r="T23">
            <v>70.2</v>
          </cell>
          <cell r="U23">
            <v>0</v>
          </cell>
          <cell r="V23">
            <v>1.1000000000000001</v>
          </cell>
          <cell r="W23">
            <v>17</v>
          </cell>
        </row>
        <row r="24">
          <cell r="K24">
            <v>207</v>
          </cell>
          <cell r="L24">
            <v>1979</v>
          </cell>
          <cell r="M24">
            <v>1791.1</v>
          </cell>
          <cell r="N24">
            <v>192.4</v>
          </cell>
          <cell r="O24">
            <v>1983.5</v>
          </cell>
          <cell r="P24">
            <v>8.5</v>
          </cell>
          <cell r="Q24">
            <v>0</v>
          </cell>
          <cell r="R24">
            <v>0</v>
          </cell>
          <cell r="S24">
            <v>7.3</v>
          </cell>
          <cell r="T24">
            <v>56.5</v>
          </cell>
          <cell r="U24">
            <v>0</v>
          </cell>
          <cell r="V24">
            <v>4.0999999999999996</v>
          </cell>
        </row>
        <row r="25">
          <cell r="K25">
            <v>208</v>
          </cell>
          <cell r="L25">
            <v>365.3</v>
          </cell>
          <cell r="M25">
            <v>359.3</v>
          </cell>
          <cell r="N25">
            <v>0</v>
          </cell>
          <cell r="O25">
            <v>359.3</v>
          </cell>
          <cell r="P25">
            <v>706.7</v>
          </cell>
          <cell r="Q25">
            <v>0</v>
          </cell>
          <cell r="R25">
            <v>4.2</v>
          </cell>
          <cell r="S25">
            <v>0</v>
          </cell>
          <cell r="T25">
            <v>34.700000000000003</v>
          </cell>
          <cell r="U25">
            <v>0</v>
          </cell>
          <cell r="V25">
            <v>0.8</v>
          </cell>
        </row>
        <row r="26">
          <cell r="K26">
            <v>209</v>
          </cell>
          <cell r="L26">
            <v>176.6</v>
          </cell>
          <cell r="M26">
            <v>159.30000000000001</v>
          </cell>
          <cell r="N26">
            <v>0</v>
          </cell>
          <cell r="O26">
            <v>159.30000000000001</v>
          </cell>
          <cell r="P26">
            <v>223</v>
          </cell>
          <cell r="Q26">
            <v>4.5</v>
          </cell>
          <cell r="R26">
            <v>0</v>
          </cell>
          <cell r="S26">
            <v>19.600000000000001</v>
          </cell>
          <cell r="T26">
            <v>36.9</v>
          </cell>
          <cell r="U26">
            <v>5.5</v>
          </cell>
          <cell r="V26">
            <v>0.5</v>
          </cell>
          <cell r="W26">
            <v>10</v>
          </cell>
        </row>
        <row r="27">
          <cell r="K27">
            <v>210</v>
          </cell>
          <cell r="L27">
            <v>1013.2</v>
          </cell>
          <cell r="M27">
            <v>1007.5</v>
          </cell>
          <cell r="N27">
            <v>0</v>
          </cell>
          <cell r="O27">
            <v>1007.5</v>
          </cell>
          <cell r="P27">
            <v>575</v>
          </cell>
          <cell r="Q27">
            <v>20.5</v>
          </cell>
          <cell r="R27">
            <v>19</v>
          </cell>
          <cell r="S27">
            <v>88.8</v>
          </cell>
          <cell r="T27">
            <v>227.1</v>
          </cell>
          <cell r="U27">
            <v>46</v>
          </cell>
          <cell r="V27">
            <v>5.3</v>
          </cell>
          <cell r="W27">
            <v>60</v>
          </cell>
        </row>
        <row r="28">
          <cell r="K28">
            <v>211</v>
          </cell>
          <cell r="L28">
            <v>713.6</v>
          </cell>
          <cell r="M28">
            <v>704.9</v>
          </cell>
          <cell r="N28">
            <v>0</v>
          </cell>
          <cell r="O28">
            <v>704.9</v>
          </cell>
          <cell r="P28">
            <v>678</v>
          </cell>
          <cell r="Q28">
            <v>0</v>
          </cell>
          <cell r="R28">
            <v>11</v>
          </cell>
          <cell r="S28">
            <v>0</v>
          </cell>
          <cell r="T28">
            <v>105.3</v>
          </cell>
          <cell r="U28">
            <v>0</v>
          </cell>
          <cell r="V28">
            <v>2.2999999999999998</v>
          </cell>
        </row>
        <row r="29">
          <cell r="K29">
            <v>212</v>
          </cell>
          <cell r="L29">
            <v>186</v>
          </cell>
          <cell r="M29">
            <v>168.5</v>
          </cell>
          <cell r="N29">
            <v>0</v>
          </cell>
          <cell r="O29">
            <v>168.5</v>
          </cell>
          <cell r="P29">
            <v>263</v>
          </cell>
          <cell r="Q29">
            <v>0.5</v>
          </cell>
          <cell r="R29">
            <v>3.3</v>
          </cell>
          <cell r="S29">
            <v>0</v>
          </cell>
          <cell r="T29">
            <v>31</v>
          </cell>
          <cell r="U29">
            <v>0.7</v>
          </cell>
          <cell r="V29">
            <v>0.4</v>
          </cell>
          <cell r="W29">
            <v>5</v>
          </cell>
        </row>
        <row r="30">
          <cell r="K30">
            <v>214</v>
          </cell>
          <cell r="L30">
            <v>1559.8</v>
          </cell>
          <cell r="M30">
            <v>1588.6</v>
          </cell>
          <cell r="N30">
            <v>0</v>
          </cell>
          <cell r="O30">
            <v>1588.6</v>
          </cell>
          <cell r="P30">
            <v>517</v>
          </cell>
          <cell r="Q30">
            <v>31</v>
          </cell>
          <cell r="R30">
            <v>19.399999999999999</v>
          </cell>
          <cell r="S30">
            <v>102.1</v>
          </cell>
          <cell r="T30">
            <v>400.8</v>
          </cell>
          <cell r="U30">
            <v>92.3</v>
          </cell>
          <cell r="V30">
            <v>4.9000000000000004</v>
          </cell>
          <cell r="W30">
            <v>62</v>
          </cell>
        </row>
        <row r="31">
          <cell r="K31">
            <v>215</v>
          </cell>
          <cell r="L31">
            <v>617.5</v>
          </cell>
          <cell r="M31">
            <v>604.4</v>
          </cell>
          <cell r="N31">
            <v>0</v>
          </cell>
          <cell r="O31">
            <v>604.4</v>
          </cell>
          <cell r="P31">
            <v>646</v>
          </cell>
          <cell r="Q31">
            <v>6</v>
          </cell>
          <cell r="R31">
            <v>3.3</v>
          </cell>
          <cell r="S31">
            <v>46.7</v>
          </cell>
          <cell r="T31">
            <v>114.9</v>
          </cell>
          <cell r="U31">
            <v>9.5</v>
          </cell>
          <cell r="V31">
            <v>0.6</v>
          </cell>
          <cell r="W31">
            <v>13</v>
          </cell>
        </row>
        <row r="32">
          <cell r="K32">
            <v>216</v>
          </cell>
          <cell r="L32">
            <v>243</v>
          </cell>
          <cell r="M32">
            <v>214</v>
          </cell>
          <cell r="N32">
            <v>0</v>
          </cell>
          <cell r="O32">
            <v>214</v>
          </cell>
          <cell r="P32">
            <v>216</v>
          </cell>
          <cell r="Q32">
            <v>4.5</v>
          </cell>
          <cell r="R32">
            <v>4</v>
          </cell>
          <cell r="S32">
            <v>30.4</v>
          </cell>
          <cell r="T32">
            <v>63.4</v>
          </cell>
          <cell r="U32">
            <v>14.6</v>
          </cell>
          <cell r="V32">
            <v>0.5</v>
          </cell>
          <cell r="W32">
            <v>18</v>
          </cell>
        </row>
        <row r="33">
          <cell r="K33">
            <v>217</v>
          </cell>
          <cell r="L33">
            <v>171.5</v>
          </cell>
          <cell r="M33">
            <v>182.4</v>
          </cell>
          <cell r="N33">
            <v>0</v>
          </cell>
          <cell r="O33">
            <v>182.4</v>
          </cell>
          <cell r="P33">
            <v>252</v>
          </cell>
          <cell r="Q33">
            <v>0</v>
          </cell>
          <cell r="R33">
            <v>5.6</v>
          </cell>
          <cell r="S33">
            <v>11.5</v>
          </cell>
          <cell r="T33">
            <v>25.5</v>
          </cell>
          <cell r="U33">
            <v>0</v>
          </cell>
          <cell r="V33">
            <v>0.6</v>
          </cell>
        </row>
        <row r="34">
          <cell r="K34">
            <v>218</v>
          </cell>
          <cell r="L34">
            <v>497.1</v>
          </cell>
          <cell r="M34">
            <v>489.4</v>
          </cell>
          <cell r="N34">
            <v>0</v>
          </cell>
          <cell r="O34">
            <v>489.4</v>
          </cell>
          <cell r="P34">
            <v>376</v>
          </cell>
          <cell r="Q34">
            <v>10</v>
          </cell>
          <cell r="R34">
            <v>9.8000000000000007</v>
          </cell>
          <cell r="S34">
            <v>29.8</v>
          </cell>
          <cell r="T34">
            <v>123.1</v>
          </cell>
          <cell r="U34">
            <v>28.4</v>
          </cell>
          <cell r="V34">
            <v>1.1000000000000001</v>
          </cell>
          <cell r="W34">
            <v>20</v>
          </cell>
        </row>
        <row r="35">
          <cell r="K35">
            <v>219</v>
          </cell>
          <cell r="L35">
            <v>263</v>
          </cell>
          <cell r="M35">
            <v>255</v>
          </cell>
          <cell r="N35">
            <v>0</v>
          </cell>
          <cell r="O35">
            <v>255</v>
          </cell>
          <cell r="P35">
            <v>292</v>
          </cell>
          <cell r="Q35">
            <v>0</v>
          </cell>
          <cell r="R35">
            <v>0</v>
          </cell>
          <cell r="S35">
            <v>0</v>
          </cell>
          <cell r="T35">
            <v>38.299999999999997</v>
          </cell>
          <cell r="U35">
            <v>0</v>
          </cell>
          <cell r="V35">
            <v>0.9</v>
          </cell>
        </row>
        <row r="36">
          <cell r="K36">
            <v>220</v>
          </cell>
          <cell r="L36">
            <v>206.4</v>
          </cell>
          <cell r="M36">
            <v>183.6</v>
          </cell>
          <cell r="N36">
            <v>0</v>
          </cell>
          <cell r="O36">
            <v>183.6</v>
          </cell>
          <cell r="P36">
            <v>660</v>
          </cell>
          <cell r="Q36">
            <v>1</v>
          </cell>
          <cell r="R36">
            <v>1.6</v>
          </cell>
          <cell r="S36">
            <v>0.8</v>
          </cell>
          <cell r="T36">
            <v>31</v>
          </cell>
          <cell r="U36">
            <v>0</v>
          </cell>
          <cell r="V36">
            <v>0.4</v>
          </cell>
          <cell r="W36">
            <v>10</v>
          </cell>
        </row>
        <row r="37">
          <cell r="K37">
            <v>223</v>
          </cell>
          <cell r="L37">
            <v>357.3</v>
          </cell>
          <cell r="M37">
            <v>373.2</v>
          </cell>
          <cell r="N37">
            <v>0</v>
          </cell>
          <cell r="O37">
            <v>373.2</v>
          </cell>
          <cell r="P37">
            <v>378</v>
          </cell>
          <cell r="Q37">
            <v>0</v>
          </cell>
          <cell r="R37">
            <v>12.2</v>
          </cell>
          <cell r="S37">
            <v>3.5</v>
          </cell>
          <cell r="T37">
            <v>54.3</v>
          </cell>
          <cell r="U37">
            <v>0</v>
          </cell>
          <cell r="V37">
            <v>0.7</v>
          </cell>
        </row>
        <row r="38">
          <cell r="K38">
            <v>224</v>
          </cell>
          <cell r="L38">
            <v>288.5</v>
          </cell>
          <cell r="M38">
            <v>301.5</v>
          </cell>
          <cell r="N38">
            <v>0</v>
          </cell>
          <cell r="O38">
            <v>301.5</v>
          </cell>
          <cell r="P38">
            <v>255</v>
          </cell>
          <cell r="Q38">
            <v>2.5</v>
          </cell>
          <cell r="R38">
            <v>8.6</v>
          </cell>
          <cell r="S38">
            <v>0</v>
          </cell>
          <cell r="T38">
            <v>40.1</v>
          </cell>
          <cell r="U38">
            <v>0</v>
          </cell>
          <cell r="V38">
            <v>1.7</v>
          </cell>
          <cell r="W38">
            <v>5</v>
          </cell>
        </row>
        <row r="39">
          <cell r="K39">
            <v>225</v>
          </cell>
          <cell r="L39">
            <v>153.5</v>
          </cell>
          <cell r="M39">
            <v>165</v>
          </cell>
          <cell r="N39">
            <v>0</v>
          </cell>
          <cell r="O39">
            <v>165</v>
          </cell>
          <cell r="P39">
            <v>281</v>
          </cell>
          <cell r="Q39">
            <v>3.5</v>
          </cell>
          <cell r="R39">
            <v>0</v>
          </cell>
          <cell r="S39">
            <v>2.2999999999999998</v>
          </cell>
          <cell r="T39">
            <v>31.5</v>
          </cell>
          <cell r="U39">
            <v>2.8</v>
          </cell>
          <cell r="V39">
            <v>0.5</v>
          </cell>
          <cell r="W39">
            <v>8</v>
          </cell>
        </row>
        <row r="40">
          <cell r="K40">
            <v>226</v>
          </cell>
          <cell r="L40">
            <v>440.8</v>
          </cell>
          <cell r="M40">
            <v>416.3</v>
          </cell>
          <cell r="N40">
            <v>0</v>
          </cell>
          <cell r="O40">
            <v>416.3</v>
          </cell>
          <cell r="P40">
            <v>440</v>
          </cell>
          <cell r="Q40">
            <v>5</v>
          </cell>
          <cell r="R40">
            <v>5.0999999999999996</v>
          </cell>
          <cell r="S40">
            <v>3.1</v>
          </cell>
          <cell r="T40">
            <v>55.6</v>
          </cell>
          <cell r="U40">
            <v>0</v>
          </cell>
          <cell r="V40">
            <v>0.8</v>
          </cell>
          <cell r="W40">
            <v>12</v>
          </cell>
        </row>
        <row r="41">
          <cell r="K41">
            <v>227</v>
          </cell>
          <cell r="L41">
            <v>302</v>
          </cell>
          <cell r="M41">
            <v>311.39999999999998</v>
          </cell>
          <cell r="N41">
            <v>0</v>
          </cell>
          <cell r="O41">
            <v>311.39999999999998</v>
          </cell>
          <cell r="P41">
            <v>807.5</v>
          </cell>
          <cell r="Q41">
            <v>0</v>
          </cell>
          <cell r="R41">
            <v>5.2</v>
          </cell>
          <cell r="S41">
            <v>1.4</v>
          </cell>
          <cell r="T41">
            <v>35.6</v>
          </cell>
          <cell r="U41">
            <v>0</v>
          </cell>
          <cell r="V41">
            <v>1.1000000000000001</v>
          </cell>
        </row>
        <row r="42">
          <cell r="K42">
            <v>229</v>
          </cell>
          <cell r="L42">
            <v>20897.7</v>
          </cell>
          <cell r="M42">
            <v>21134.6</v>
          </cell>
          <cell r="N42">
            <v>0</v>
          </cell>
          <cell r="O42">
            <v>21134.6</v>
          </cell>
          <cell r="P42">
            <v>91</v>
          </cell>
          <cell r="Q42">
            <v>0</v>
          </cell>
          <cell r="R42">
            <v>356.6</v>
          </cell>
          <cell r="S42">
            <v>35.4</v>
          </cell>
          <cell r="T42">
            <v>562.20000000000005</v>
          </cell>
          <cell r="U42">
            <v>0</v>
          </cell>
          <cell r="V42">
            <v>31</v>
          </cell>
        </row>
        <row r="43">
          <cell r="K43">
            <v>230</v>
          </cell>
          <cell r="L43">
            <v>2115.6999999999998</v>
          </cell>
          <cell r="M43">
            <v>2178.9</v>
          </cell>
          <cell r="N43">
            <v>0</v>
          </cell>
          <cell r="O43">
            <v>2178.9</v>
          </cell>
          <cell r="P43">
            <v>71</v>
          </cell>
          <cell r="Q43">
            <v>7.5</v>
          </cell>
          <cell r="R43">
            <v>30.5</v>
          </cell>
          <cell r="S43">
            <v>0.3</v>
          </cell>
          <cell r="T43">
            <v>211.1</v>
          </cell>
          <cell r="U43">
            <v>0</v>
          </cell>
          <cell r="V43">
            <v>4.4000000000000004</v>
          </cell>
          <cell r="W43">
            <v>16</v>
          </cell>
        </row>
        <row r="44">
          <cell r="K44">
            <v>231</v>
          </cell>
          <cell r="L44">
            <v>4940.2</v>
          </cell>
          <cell r="M44">
            <v>5060.1000000000004</v>
          </cell>
          <cell r="N44">
            <v>0</v>
          </cell>
          <cell r="O44">
            <v>5060.1000000000004</v>
          </cell>
          <cell r="P44">
            <v>103</v>
          </cell>
          <cell r="Q44">
            <v>7.5</v>
          </cell>
          <cell r="R44">
            <v>64</v>
          </cell>
          <cell r="S44">
            <v>8.4</v>
          </cell>
          <cell r="T44">
            <v>584.6</v>
          </cell>
          <cell r="U44">
            <v>0</v>
          </cell>
          <cell r="V44">
            <v>7.1</v>
          </cell>
          <cell r="W44">
            <v>18</v>
          </cell>
        </row>
        <row r="45">
          <cell r="K45">
            <v>232</v>
          </cell>
          <cell r="L45">
            <v>6526.4</v>
          </cell>
          <cell r="M45">
            <v>6623.1</v>
          </cell>
          <cell r="N45">
            <v>0</v>
          </cell>
          <cell r="O45">
            <v>6623.1</v>
          </cell>
          <cell r="P45">
            <v>100</v>
          </cell>
          <cell r="Q45">
            <v>12</v>
          </cell>
          <cell r="R45">
            <v>134</v>
          </cell>
          <cell r="S45">
            <v>58.2</v>
          </cell>
          <cell r="T45">
            <v>340.2</v>
          </cell>
          <cell r="U45">
            <v>0</v>
          </cell>
          <cell r="V45">
            <v>11.3</v>
          </cell>
          <cell r="W45">
            <v>24</v>
          </cell>
        </row>
        <row r="46">
          <cell r="K46">
            <v>233</v>
          </cell>
          <cell r="L46">
            <v>26342.799999999999</v>
          </cell>
          <cell r="M46">
            <v>26895.8</v>
          </cell>
          <cell r="N46">
            <v>0</v>
          </cell>
          <cell r="O46">
            <v>26895.8</v>
          </cell>
          <cell r="P46">
            <v>75.3</v>
          </cell>
          <cell r="Q46">
            <v>30</v>
          </cell>
          <cell r="R46">
            <v>319.60000000000002</v>
          </cell>
          <cell r="S46">
            <v>382</v>
          </cell>
          <cell r="T46">
            <v>2695</v>
          </cell>
          <cell r="U46">
            <v>0</v>
          </cell>
          <cell r="V46">
            <v>49.1</v>
          </cell>
          <cell r="W46">
            <v>60</v>
          </cell>
        </row>
        <row r="47">
          <cell r="K47">
            <v>234</v>
          </cell>
          <cell r="L47">
            <v>1812.1</v>
          </cell>
          <cell r="M47">
            <v>1791</v>
          </cell>
          <cell r="N47">
            <v>0</v>
          </cell>
          <cell r="O47">
            <v>1791</v>
          </cell>
          <cell r="P47">
            <v>300</v>
          </cell>
          <cell r="Q47">
            <v>18</v>
          </cell>
          <cell r="R47">
            <v>22.7</v>
          </cell>
          <cell r="S47">
            <v>1</v>
          </cell>
          <cell r="T47">
            <v>460.6</v>
          </cell>
          <cell r="U47">
            <v>106.1</v>
          </cell>
          <cell r="V47">
            <v>7.1</v>
          </cell>
          <cell r="W47">
            <v>36</v>
          </cell>
        </row>
        <row r="48">
          <cell r="K48">
            <v>235</v>
          </cell>
          <cell r="L48">
            <v>442.5</v>
          </cell>
          <cell r="M48">
            <v>422.5</v>
          </cell>
          <cell r="N48">
            <v>0</v>
          </cell>
          <cell r="O48">
            <v>422.5</v>
          </cell>
          <cell r="P48">
            <v>309</v>
          </cell>
          <cell r="Q48">
            <v>7</v>
          </cell>
          <cell r="R48">
            <v>10.4</v>
          </cell>
          <cell r="S48">
            <v>0.1</v>
          </cell>
          <cell r="T48">
            <v>102.1</v>
          </cell>
          <cell r="U48">
            <v>23.2</v>
          </cell>
          <cell r="V48">
            <v>0.4</v>
          </cell>
          <cell r="W48">
            <v>14</v>
          </cell>
        </row>
        <row r="49">
          <cell r="K49">
            <v>237</v>
          </cell>
          <cell r="L49">
            <v>402.5</v>
          </cell>
          <cell r="M49">
            <v>391.5</v>
          </cell>
          <cell r="N49">
            <v>0</v>
          </cell>
          <cell r="O49">
            <v>391.5</v>
          </cell>
          <cell r="P49">
            <v>599</v>
          </cell>
          <cell r="Q49">
            <v>0</v>
          </cell>
          <cell r="R49">
            <v>8</v>
          </cell>
          <cell r="S49">
            <v>0</v>
          </cell>
          <cell r="T49">
            <v>58.8</v>
          </cell>
          <cell r="U49">
            <v>0</v>
          </cell>
          <cell r="V49">
            <v>1.1000000000000001</v>
          </cell>
        </row>
        <row r="50">
          <cell r="K50">
            <v>239</v>
          </cell>
          <cell r="L50">
            <v>590.9</v>
          </cell>
          <cell r="M50">
            <v>590.4</v>
          </cell>
          <cell r="N50">
            <v>0</v>
          </cell>
          <cell r="O50">
            <v>590.4</v>
          </cell>
          <cell r="P50">
            <v>418.5</v>
          </cell>
          <cell r="Q50">
            <v>0</v>
          </cell>
          <cell r="R50">
            <v>3.6</v>
          </cell>
          <cell r="S50">
            <v>0</v>
          </cell>
          <cell r="T50">
            <v>82.5</v>
          </cell>
          <cell r="U50">
            <v>0</v>
          </cell>
          <cell r="V50">
            <v>1</v>
          </cell>
        </row>
        <row r="51">
          <cell r="K51">
            <v>240</v>
          </cell>
          <cell r="L51">
            <v>576</v>
          </cell>
          <cell r="M51">
            <v>582.5</v>
          </cell>
          <cell r="N51">
            <v>0</v>
          </cell>
          <cell r="O51">
            <v>582.5</v>
          </cell>
          <cell r="P51">
            <v>269.3</v>
          </cell>
          <cell r="Q51">
            <v>12</v>
          </cell>
          <cell r="R51">
            <v>7.3</v>
          </cell>
          <cell r="S51">
            <v>0</v>
          </cell>
          <cell r="T51">
            <v>97.6</v>
          </cell>
          <cell r="U51">
            <v>1.3</v>
          </cell>
          <cell r="V51">
            <v>1.5</v>
          </cell>
          <cell r="W51">
            <v>24</v>
          </cell>
        </row>
        <row r="52">
          <cell r="K52">
            <v>241</v>
          </cell>
          <cell r="L52">
            <v>206</v>
          </cell>
          <cell r="M52">
            <v>194.5</v>
          </cell>
          <cell r="N52">
            <v>0</v>
          </cell>
          <cell r="O52">
            <v>194.5</v>
          </cell>
          <cell r="P52">
            <v>681.5</v>
          </cell>
          <cell r="Q52">
            <v>0</v>
          </cell>
          <cell r="R52">
            <v>0</v>
          </cell>
          <cell r="S52">
            <v>0</v>
          </cell>
          <cell r="T52">
            <v>31.9</v>
          </cell>
          <cell r="U52">
            <v>0</v>
          </cell>
          <cell r="V52">
            <v>0.2</v>
          </cell>
        </row>
        <row r="53">
          <cell r="K53">
            <v>242</v>
          </cell>
          <cell r="L53">
            <v>99.5</v>
          </cell>
          <cell r="M53">
            <v>100</v>
          </cell>
          <cell r="N53">
            <v>0</v>
          </cell>
          <cell r="O53">
            <v>100</v>
          </cell>
          <cell r="P53">
            <v>243</v>
          </cell>
          <cell r="Q53">
            <v>0</v>
          </cell>
          <cell r="R53">
            <v>0</v>
          </cell>
          <cell r="S53">
            <v>2</v>
          </cell>
          <cell r="T53">
            <v>15</v>
          </cell>
          <cell r="U53">
            <v>0</v>
          </cell>
          <cell r="V53">
            <v>0.3</v>
          </cell>
        </row>
        <row r="54">
          <cell r="K54">
            <v>243</v>
          </cell>
          <cell r="L54">
            <v>495.7</v>
          </cell>
          <cell r="M54">
            <v>485.5</v>
          </cell>
          <cell r="N54">
            <v>0</v>
          </cell>
          <cell r="O54">
            <v>485.5</v>
          </cell>
          <cell r="P54">
            <v>248</v>
          </cell>
          <cell r="Q54">
            <v>0</v>
          </cell>
          <cell r="R54">
            <v>11.7</v>
          </cell>
          <cell r="S54">
            <v>0</v>
          </cell>
          <cell r="T54">
            <v>80.3</v>
          </cell>
          <cell r="U54">
            <v>0.4</v>
          </cell>
          <cell r="V54">
            <v>1.3</v>
          </cell>
        </row>
        <row r="55">
          <cell r="K55">
            <v>244</v>
          </cell>
          <cell r="L55">
            <v>819.7</v>
          </cell>
          <cell r="M55">
            <v>797.7</v>
          </cell>
          <cell r="N55">
            <v>0</v>
          </cell>
          <cell r="O55">
            <v>797.7</v>
          </cell>
          <cell r="P55">
            <v>147</v>
          </cell>
          <cell r="Q55">
            <v>4.5</v>
          </cell>
          <cell r="R55">
            <v>19</v>
          </cell>
          <cell r="S55">
            <v>0.1</v>
          </cell>
          <cell r="T55">
            <v>104.4</v>
          </cell>
          <cell r="U55">
            <v>0</v>
          </cell>
          <cell r="V55">
            <v>1.3</v>
          </cell>
          <cell r="W55">
            <v>13</v>
          </cell>
        </row>
        <row r="56">
          <cell r="K56">
            <v>245</v>
          </cell>
          <cell r="L56">
            <v>208</v>
          </cell>
          <cell r="M56">
            <v>213.9</v>
          </cell>
          <cell r="N56">
            <v>0</v>
          </cell>
          <cell r="O56">
            <v>213.9</v>
          </cell>
          <cell r="P56">
            <v>207</v>
          </cell>
          <cell r="Q56">
            <v>0</v>
          </cell>
          <cell r="R56">
            <v>2.6</v>
          </cell>
          <cell r="S56">
            <v>0</v>
          </cell>
          <cell r="T56">
            <v>38.799999999999997</v>
          </cell>
          <cell r="U56">
            <v>2.6</v>
          </cell>
          <cell r="V56">
            <v>0.8</v>
          </cell>
        </row>
        <row r="57">
          <cell r="K57">
            <v>246</v>
          </cell>
          <cell r="L57">
            <v>487.8</v>
          </cell>
          <cell r="M57">
            <v>462</v>
          </cell>
          <cell r="N57">
            <v>0</v>
          </cell>
          <cell r="O57">
            <v>462</v>
          </cell>
          <cell r="P57">
            <v>106</v>
          </cell>
          <cell r="Q57">
            <v>6</v>
          </cell>
          <cell r="R57">
            <v>0.2</v>
          </cell>
          <cell r="S57">
            <v>0</v>
          </cell>
          <cell r="T57">
            <v>135</v>
          </cell>
          <cell r="U57">
            <v>31.1</v>
          </cell>
          <cell r="V57">
            <v>2</v>
          </cell>
          <cell r="W57">
            <v>12</v>
          </cell>
        </row>
        <row r="58">
          <cell r="K58">
            <v>247</v>
          </cell>
          <cell r="L58">
            <v>655</v>
          </cell>
          <cell r="M58">
            <v>652.6</v>
          </cell>
          <cell r="N58">
            <v>0</v>
          </cell>
          <cell r="O58">
            <v>652.6</v>
          </cell>
          <cell r="P58">
            <v>300</v>
          </cell>
          <cell r="Q58">
            <v>6</v>
          </cell>
          <cell r="R58">
            <v>14.5</v>
          </cell>
          <cell r="S58">
            <v>0</v>
          </cell>
          <cell r="T58">
            <v>144.1</v>
          </cell>
          <cell r="U58">
            <v>26.3</v>
          </cell>
          <cell r="V58">
            <v>1.8</v>
          </cell>
          <cell r="W58">
            <v>12</v>
          </cell>
        </row>
        <row r="59">
          <cell r="K59">
            <v>248</v>
          </cell>
          <cell r="L59">
            <v>1011.5</v>
          </cell>
          <cell r="M59">
            <v>1000</v>
          </cell>
          <cell r="N59">
            <v>0</v>
          </cell>
          <cell r="O59">
            <v>1000</v>
          </cell>
          <cell r="P59">
            <v>263</v>
          </cell>
          <cell r="Q59">
            <v>7</v>
          </cell>
          <cell r="R59">
            <v>24</v>
          </cell>
          <cell r="S59">
            <v>1.1000000000000001</v>
          </cell>
          <cell r="T59">
            <v>180.1</v>
          </cell>
          <cell r="U59">
            <v>10.5</v>
          </cell>
          <cell r="V59">
            <v>1.7</v>
          </cell>
          <cell r="W59">
            <v>14</v>
          </cell>
        </row>
        <row r="60">
          <cell r="K60">
            <v>249</v>
          </cell>
          <cell r="L60">
            <v>867</v>
          </cell>
          <cell r="M60">
            <v>871</v>
          </cell>
          <cell r="N60">
            <v>0</v>
          </cell>
          <cell r="O60">
            <v>871</v>
          </cell>
          <cell r="P60">
            <v>22</v>
          </cell>
          <cell r="Q60">
            <v>7</v>
          </cell>
          <cell r="R60">
            <v>13.8</v>
          </cell>
          <cell r="S60">
            <v>0</v>
          </cell>
          <cell r="T60">
            <v>133.19999999999999</v>
          </cell>
          <cell r="U60">
            <v>0</v>
          </cell>
          <cell r="V60">
            <v>2.2999999999999998</v>
          </cell>
          <cell r="W60">
            <v>14</v>
          </cell>
        </row>
        <row r="61">
          <cell r="K61">
            <v>250</v>
          </cell>
          <cell r="L61">
            <v>2686.4</v>
          </cell>
          <cell r="M61">
            <v>2716.8</v>
          </cell>
          <cell r="N61">
            <v>0</v>
          </cell>
          <cell r="O61">
            <v>2716.8</v>
          </cell>
          <cell r="P61">
            <v>43</v>
          </cell>
          <cell r="Q61">
            <v>20</v>
          </cell>
          <cell r="R61">
            <v>26.3</v>
          </cell>
          <cell r="S61">
            <v>48.3</v>
          </cell>
          <cell r="T61">
            <v>748.3</v>
          </cell>
          <cell r="U61">
            <v>172.3</v>
          </cell>
          <cell r="V61">
            <v>4.5999999999999996</v>
          </cell>
          <cell r="W61">
            <v>40</v>
          </cell>
        </row>
        <row r="62">
          <cell r="K62">
            <v>251</v>
          </cell>
          <cell r="L62">
            <v>418</v>
          </cell>
          <cell r="M62">
            <v>428</v>
          </cell>
          <cell r="N62">
            <v>0</v>
          </cell>
          <cell r="O62">
            <v>428</v>
          </cell>
          <cell r="P62">
            <v>434</v>
          </cell>
          <cell r="Q62">
            <v>0</v>
          </cell>
          <cell r="R62">
            <v>6.6</v>
          </cell>
          <cell r="S62">
            <v>0</v>
          </cell>
          <cell r="T62">
            <v>94.4</v>
          </cell>
          <cell r="U62">
            <v>19.399999999999999</v>
          </cell>
          <cell r="V62">
            <v>1.1000000000000001</v>
          </cell>
        </row>
        <row r="63">
          <cell r="K63">
            <v>252</v>
          </cell>
          <cell r="L63">
            <v>499.5</v>
          </cell>
          <cell r="M63">
            <v>508.2</v>
          </cell>
          <cell r="N63">
            <v>0</v>
          </cell>
          <cell r="O63">
            <v>508.2</v>
          </cell>
          <cell r="P63">
            <v>295</v>
          </cell>
          <cell r="Q63">
            <v>3</v>
          </cell>
          <cell r="R63">
            <v>19.8</v>
          </cell>
          <cell r="S63">
            <v>0</v>
          </cell>
          <cell r="T63">
            <v>87.1</v>
          </cell>
          <cell r="U63">
            <v>3.1</v>
          </cell>
          <cell r="V63">
            <v>1</v>
          </cell>
          <cell r="W63">
            <v>19</v>
          </cell>
        </row>
        <row r="64">
          <cell r="K64">
            <v>253</v>
          </cell>
          <cell r="L64">
            <v>4191.1000000000004</v>
          </cell>
          <cell r="M64">
            <v>4179.6000000000004</v>
          </cell>
          <cell r="N64">
            <v>0</v>
          </cell>
          <cell r="O64">
            <v>4179.6000000000004</v>
          </cell>
          <cell r="P64">
            <v>135</v>
          </cell>
          <cell r="Q64">
            <v>70</v>
          </cell>
          <cell r="R64">
            <v>66.5</v>
          </cell>
          <cell r="S64">
            <v>384.7</v>
          </cell>
          <cell r="T64">
            <v>1215.2</v>
          </cell>
          <cell r="U64">
            <v>279.8</v>
          </cell>
          <cell r="V64">
            <v>7.3</v>
          </cell>
          <cell r="W64">
            <v>140</v>
          </cell>
        </row>
        <row r="65">
          <cell r="K65">
            <v>254</v>
          </cell>
          <cell r="L65">
            <v>424.5</v>
          </cell>
          <cell r="M65">
            <v>444</v>
          </cell>
          <cell r="N65">
            <v>0</v>
          </cell>
          <cell r="O65">
            <v>444</v>
          </cell>
          <cell r="P65">
            <v>718</v>
          </cell>
          <cell r="Q65">
            <v>5</v>
          </cell>
          <cell r="R65">
            <v>6</v>
          </cell>
          <cell r="S65">
            <v>0</v>
          </cell>
          <cell r="T65">
            <v>65.2</v>
          </cell>
          <cell r="U65">
            <v>0</v>
          </cell>
          <cell r="V65">
            <v>0.5</v>
          </cell>
          <cell r="W65">
            <v>10</v>
          </cell>
        </row>
        <row r="66">
          <cell r="K66">
            <v>255</v>
          </cell>
          <cell r="L66">
            <v>215</v>
          </cell>
          <cell r="M66">
            <v>220.5</v>
          </cell>
          <cell r="N66">
            <v>0</v>
          </cell>
          <cell r="O66">
            <v>220.5</v>
          </cell>
          <cell r="P66">
            <v>425.5</v>
          </cell>
          <cell r="Q66">
            <v>1</v>
          </cell>
          <cell r="R66">
            <v>5.8</v>
          </cell>
          <cell r="S66">
            <v>0.3</v>
          </cell>
          <cell r="T66">
            <v>30.6</v>
          </cell>
          <cell r="U66">
            <v>0</v>
          </cell>
          <cell r="V66">
            <v>0.9</v>
          </cell>
          <cell r="W66">
            <v>6</v>
          </cell>
        </row>
        <row r="67">
          <cell r="K67">
            <v>256</v>
          </cell>
          <cell r="L67">
            <v>308</v>
          </cell>
          <cell r="M67">
            <v>288</v>
          </cell>
          <cell r="N67">
            <v>0</v>
          </cell>
          <cell r="O67">
            <v>288</v>
          </cell>
          <cell r="P67">
            <v>225</v>
          </cell>
          <cell r="Q67">
            <v>5.5</v>
          </cell>
          <cell r="R67">
            <v>8.8000000000000007</v>
          </cell>
          <cell r="S67">
            <v>0</v>
          </cell>
          <cell r="T67">
            <v>75.2</v>
          </cell>
          <cell r="U67">
            <v>17.3</v>
          </cell>
          <cell r="V67">
            <v>0.3</v>
          </cell>
          <cell r="W67">
            <v>15</v>
          </cell>
        </row>
        <row r="68">
          <cell r="K68">
            <v>257</v>
          </cell>
          <cell r="L68">
            <v>1288.5</v>
          </cell>
          <cell r="M68">
            <v>1257</v>
          </cell>
          <cell r="N68">
            <v>0</v>
          </cell>
          <cell r="O68">
            <v>1257</v>
          </cell>
          <cell r="P68">
            <v>140.5</v>
          </cell>
          <cell r="Q68">
            <v>14</v>
          </cell>
          <cell r="R68">
            <v>27.8</v>
          </cell>
          <cell r="S68">
            <v>0</v>
          </cell>
          <cell r="T68">
            <v>308.3</v>
          </cell>
          <cell r="U68">
            <v>71</v>
          </cell>
          <cell r="V68">
            <v>3.8</v>
          </cell>
          <cell r="W68">
            <v>28</v>
          </cell>
        </row>
        <row r="69">
          <cell r="K69">
            <v>258</v>
          </cell>
          <cell r="L69">
            <v>536</v>
          </cell>
          <cell r="M69">
            <v>555.5</v>
          </cell>
          <cell r="N69">
            <v>0</v>
          </cell>
          <cell r="O69">
            <v>555.5</v>
          </cell>
          <cell r="P69">
            <v>126</v>
          </cell>
          <cell r="Q69">
            <v>5</v>
          </cell>
          <cell r="R69">
            <v>22.8</v>
          </cell>
          <cell r="S69">
            <v>0</v>
          </cell>
          <cell r="T69">
            <v>111.3</v>
          </cell>
          <cell r="U69">
            <v>14.5</v>
          </cell>
          <cell r="V69">
            <v>1.2</v>
          </cell>
          <cell r="W69">
            <v>12</v>
          </cell>
        </row>
        <row r="70">
          <cell r="K70">
            <v>259</v>
          </cell>
          <cell r="L70">
            <v>44797.8</v>
          </cell>
          <cell r="M70">
            <v>45287.9</v>
          </cell>
          <cell r="N70">
            <v>0</v>
          </cell>
          <cell r="O70">
            <v>45287.9</v>
          </cell>
          <cell r="P70">
            <v>151</v>
          </cell>
          <cell r="Q70">
            <v>956</v>
          </cell>
          <cell r="R70">
            <v>784.7</v>
          </cell>
          <cell r="S70">
            <v>2211</v>
          </cell>
          <cell r="T70">
            <v>15186.2</v>
          </cell>
          <cell r="U70">
            <v>3496.8</v>
          </cell>
          <cell r="V70">
            <v>100.5</v>
          </cell>
          <cell r="W70">
            <v>1912</v>
          </cell>
        </row>
        <row r="71">
          <cell r="K71">
            <v>260</v>
          </cell>
          <cell r="L71">
            <v>6261.4</v>
          </cell>
          <cell r="M71">
            <v>6253.4</v>
          </cell>
          <cell r="N71">
            <v>43</v>
          </cell>
          <cell r="O71">
            <v>6296.4</v>
          </cell>
          <cell r="P71">
            <v>50</v>
          </cell>
          <cell r="Q71">
            <v>25</v>
          </cell>
          <cell r="R71">
            <v>100.9</v>
          </cell>
          <cell r="S71">
            <v>92.1</v>
          </cell>
          <cell r="T71">
            <v>1084.4000000000001</v>
          </cell>
          <cell r="U71">
            <v>43.3</v>
          </cell>
          <cell r="V71">
            <v>21.1</v>
          </cell>
          <cell r="W71">
            <v>50</v>
          </cell>
        </row>
        <row r="72">
          <cell r="K72">
            <v>261</v>
          </cell>
          <cell r="L72">
            <v>4886.6000000000004</v>
          </cell>
          <cell r="M72">
            <v>4996.6000000000004</v>
          </cell>
          <cell r="N72">
            <v>0</v>
          </cell>
          <cell r="O72">
            <v>4996.6000000000004</v>
          </cell>
          <cell r="P72">
            <v>36</v>
          </cell>
          <cell r="Q72">
            <v>72.5</v>
          </cell>
          <cell r="R72">
            <v>70.099999999999994</v>
          </cell>
          <cell r="S72">
            <v>20.6</v>
          </cell>
          <cell r="T72">
            <v>1066.5999999999999</v>
          </cell>
          <cell r="U72">
            <v>181.7</v>
          </cell>
          <cell r="V72">
            <v>9.1999999999999993</v>
          </cell>
          <cell r="W72">
            <v>150</v>
          </cell>
        </row>
        <row r="73">
          <cell r="K73">
            <v>262</v>
          </cell>
          <cell r="L73">
            <v>2496.3000000000002</v>
          </cell>
          <cell r="M73">
            <v>2536.9</v>
          </cell>
          <cell r="N73">
            <v>0</v>
          </cell>
          <cell r="O73">
            <v>2536.9</v>
          </cell>
          <cell r="P73">
            <v>83</v>
          </cell>
          <cell r="Q73">
            <v>16.5</v>
          </cell>
          <cell r="R73">
            <v>53.8</v>
          </cell>
          <cell r="S73">
            <v>11.3</v>
          </cell>
          <cell r="T73">
            <v>330.6</v>
          </cell>
          <cell r="U73">
            <v>0</v>
          </cell>
          <cell r="V73">
            <v>6</v>
          </cell>
          <cell r="W73">
            <v>36</v>
          </cell>
        </row>
        <row r="74">
          <cell r="K74">
            <v>263</v>
          </cell>
          <cell r="L74">
            <v>1759</v>
          </cell>
          <cell r="M74">
            <v>1736.9</v>
          </cell>
          <cell r="N74">
            <v>0</v>
          </cell>
          <cell r="O74">
            <v>1736.9</v>
          </cell>
          <cell r="P74">
            <v>82.4</v>
          </cell>
          <cell r="Q74">
            <v>15</v>
          </cell>
          <cell r="R74">
            <v>27.6</v>
          </cell>
          <cell r="S74">
            <v>0.4</v>
          </cell>
          <cell r="T74">
            <v>216.6</v>
          </cell>
          <cell r="U74">
            <v>0</v>
          </cell>
          <cell r="V74">
            <v>5.3</v>
          </cell>
          <cell r="W74">
            <v>30</v>
          </cell>
        </row>
        <row r="75">
          <cell r="K75">
            <v>264</v>
          </cell>
          <cell r="L75">
            <v>1186.0999999999999</v>
          </cell>
          <cell r="M75">
            <v>1136.3</v>
          </cell>
          <cell r="N75">
            <v>0</v>
          </cell>
          <cell r="O75">
            <v>1136.3</v>
          </cell>
          <cell r="P75">
            <v>136</v>
          </cell>
          <cell r="Q75">
            <v>3</v>
          </cell>
          <cell r="R75">
            <v>6.6</v>
          </cell>
          <cell r="S75">
            <v>0</v>
          </cell>
          <cell r="T75">
            <v>112.6</v>
          </cell>
          <cell r="U75">
            <v>0</v>
          </cell>
          <cell r="V75">
            <v>4.3</v>
          </cell>
          <cell r="W75">
            <v>6</v>
          </cell>
        </row>
        <row r="76">
          <cell r="K76">
            <v>265</v>
          </cell>
          <cell r="L76">
            <v>5015.2</v>
          </cell>
          <cell r="M76">
            <v>5015.5</v>
          </cell>
          <cell r="N76">
            <v>0</v>
          </cell>
          <cell r="O76">
            <v>5015.5</v>
          </cell>
          <cell r="P76">
            <v>65.099999999999994</v>
          </cell>
          <cell r="Q76">
            <v>29</v>
          </cell>
          <cell r="R76">
            <v>64.2</v>
          </cell>
          <cell r="S76">
            <v>37.6</v>
          </cell>
          <cell r="T76">
            <v>424.5</v>
          </cell>
          <cell r="U76">
            <v>0</v>
          </cell>
          <cell r="V76">
            <v>6.8</v>
          </cell>
          <cell r="W76">
            <v>60</v>
          </cell>
        </row>
        <row r="77">
          <cell r="K77">
            <v>266</v>
          </cell>
          <cell r="L77">
            <v>6447.4</v>
          </cell>
          <cell r="M77">
            <v>6416.6</v>
          </cell>
          <cell r="N77">
            <v>0</v>
          </cell>
          <cell r="O77">
            <v>6416.6</v>
          </cell>
          <cell r="P77">
            <v>42.5</v>
          </cell>
          <cell r="Q77">
            <v>18</v>
          </cell>
          <cell r="R77">
            <v>125.3</v>
          </cell>
          <cell r="S77">
            <v>5.5</v>
          </cell>
          <cell r="T77">
            <v>437.3</v>
          </cell>
          <cell r="U77">
            <v>0</v>
          </cell>
          <cell r="V77">
            <v>16.899999999999999</v>
          </cell>
          <cell r="W77">
            <v>36</v>
          </cell>
        </row>
        <row r="78">
          <cell r="K78">
            <v>267</v>
          </cell>
          <cell r="L78">
            <v>1869.8</v>
          </cell>
          <cell r="M78">
            <v>1855.5</v>
          </cell>
          <cell r="N78">
            <v>0</v>
          </cell>
          <cell r="O78">
            <v>1855.5</v>
          </cell>
          <cell r="P78">
            <v>210</v>
          </cell>
          <cell r="Q78">
            <v>0</v>
          </cell>
          <cell r="R78">
            <v>33.299999999999997</v>
          </cell>
          <cell r="S78">
            <v>0</v>
          </cell>
          <cell r="T78">
            <v>83.9</v>
          </cell>
          <cell r="U78">
            <v>0</v>
          </cell>
          <cell r="V78">
            <v>3.8</v>
          </cell>
        </row>
        <row r="79">
          <cell r="K79">
            <v>268</v>
          </cell>
          <cell r="L79">
            <v>743</v>
          </cell>
          <cell r="M79">
            <v>744.8</v>
          </cell>
          <cell r="N79">
            <v>0</v>
          </cell>
          <cell r="O79">
            <v>744.8</v>
          </cell>
          <cell r="P79">
            <v>126</v>
          </cell>
          <cell r="Q79">
            <v>10</v>
          </cell>
          <cell r="R79">
            <v>14.5</v>
          </cell>
          <cell r="S79">
            <v>0</v>
          </cell>
          <cell r="T79">
            <v>79.8</v>
          </cell>
          <cell r="U79">
            <v>0</v>
          </cell>
          <cell r="V79">
            <v>1.3</v>
          </cell>
          <cell r="W79">
            <v>20</v>
          </cell>
        </row>
        <row r="80">
          <cell r="K80">
            <v>269</v>
          </cell>
          <cell r="L80">
            <v>125</v>
          </cell>
          <cell r="M80">
            <v>113</v>
          </cell>
          <cell r="N80">
            <v>0</v>
          </cell>
          <cell r="O80">
            <v>113</v>
          </cell>
          <cell r="P80">
            <v>248.6</v>
          </cell>
          <cell r="Q80">
            <v>0.5</v>
          </cell>
          <cell r="R80">
            <v>3.7</v>
          </cell>
          <cell r="S80">
            <v>0</v>
          </cell>
          <cell r="T80">
            <v>21.4</v>
          </cell>
          <cell r="U80">
            <v>0.6</v>
          </cell>
          <cell r="V80">
            <v>1</v>
          </cell>
          <cell r="W80">
            <v>5</v>
          </cell>
        </row>
        <row r="81">
          <cell r="K81">
            <v>270</v>
          </cell>
          <cell r="L81">
            <v>372.4</v>
          </cell>
          <cell r="M81">
            <v>375.4</v>
          </cell>
          <cell r="N81">
            <v>0</v>
          </cell>
          <cell r="O81">
            <v>375.4</v>
          </cell>
          <cell r="P81">
            <v>275.8</v>
          </cell>
          <cell r="Q81">
            <v>0</v>
          </cell>
          <cell r="R81">
            <v>13.4</v>
          </cell>
          <cell r="S81">
            <v>0</v>
          </cell>
          <cell r="T81">
            <v>48.3</v>
          </cell>
          <cell r="U81">
            <v>0</v>
          </cell>
          <cell r="V81">
            <v>1.8</v>
          </cell>
        </row>
        <row r="82">
          <cell r="K82">
            <v>271</v>
          </cell>
          <cell r="L82">
            <v>273.10000000000002</v>
          </cell>
          <cell r="M82">
            <v>272.60000000000002</v>
          </cell>
          <cell r="N82">
            <v>0</v>
          </cell>
          <cell r="O82">
            <v>272.60000000000002</v>
          </cell>
          <cell r="P82">
            <v>444.8</v>
          </cell>
          <cell r="Q82">
            <v>3</v>
          </cell>
          <cell r="R82">
            <v>4.5</v>
          </cell>
          <cell r="S82">
            <v>0</v>
          </cell>
          <cell r="T82">
            <v>50.2</v>
          </cell>
          <cell r="U82">
            <v>3.5</v>
          </cell>
          <cell r="V82">
            <v>0.6</v>
          </cell>
          <cell r="W82">
            <v>8</v>
          </cell>
        </row>
        <row r="83">
          <cell r="K83">
            <v>272</v>
          </cell>
          <cell r="L83">
            <v>319.7</v>
          </cell>
          <cell r="M83">
            <v>316.3</v>
          </cell>
          <cell r="N83">
            <v>0</v>
          </cell>
          <cell r="O83">
            <v>316.3</v>
          </cell>
          <cell r="P83">
            <v>411.3</v>
          </cell>
          <cell r="Q83">
            <v>4.5</v>
          </cell>
          <cell r="R83">
            <v>9</v>
          </cell>
          <cell r="S83">
            <v>0</v>
          </cell>
          <cell r="T83">
            <v>62.9</v>
          </cell>
          <cell r="U83">
            <v>5.4</v>
          </cell>
          <cell r="V83">
            <v>0</v>
          </cell>
          <cell r="W83">
            <v>20</v>
          </cell>
        </row>
        <row r="84">
          <cell r="K84">
            <v>273</v>
          </cell>
          <cell r="L84">
            <v>728.8</v>
          </cell>
          <cell r="M84">
            <v>730.7</v>
          </cell>
          <cell r="N84">
            <v>0</v>
          </cell>
          <cell r="O84">
            <v>730.7</v>
          </cell>
          <cell r="P84">
            <v>565</v>
          </cell>
          <cell r="Q84">
            <v>12.5</v>
          </cell>
          <cell r="R84">
            <v>14.6</v>
          </cell>
          <cell r="S84">
            <v>0.8</v>
          </cell>
          <cell r="T84">
            <v>96.2</v>
          </cell>
          <cell r="U84">
            <v>0</v>
          </cell>
          <cell r="V84">
            <v>2.4</v>
          </cell>
          <cell r="W84">
            <v>28</v>
          </cell>
        </row>
        <row r="85">
          <cell r="K85">
            <v>274</v>
          </cell>
          <cell r="L85">
            <v>398.6</v>
          </cell>
          <cell r="M85">
            <v>389.8</v>
          </cell>
          <cell r="N85">
            <v>0</v>
          </cell>
          <cell r="O85">
            <v>389.8</v>
          </cell>
          <cell r="P85">
            <v>637</v>
          </cell>
          <cell r="Q85">
            <v>0</v>
          </cell>
          <cell r="R85">
            <v>10.5</v>
          </cell>
          <cell r="S85">
            <v>0</v>
          </cell>
          <cell r="T85">
            <v>62.5</v>
          </cell>
          <cell r="U85">
            <v>0</v>
          </cell>
          <cell r="V85">
            <v>0.7</v>
          </cell>
        </row>
        <row r="86">
          <cell r="K86">
            <v>275</v>
          </cell>
          <cell r="L86">
            <v>80</v>
          </cell>
          <cell r="M86">
            <v>97.5</v>
          </cell>
          <cell r="N86">
            <v>0</v>
          </cell>
          <cell r="O86">
            <v>97.5</v>
          </cell>
          <cell r="P86">
            <v>662</v>
          </cell>
          <cell r="Q86">
            <v>0</v>
          </cell>
          <cell r="R86">
            <v>0</v>
          </cell>
          <cell r="S86">
            <v>0</v>
          </cell>
          <cell r="T86">
            <v>9.1</v>
          </cell>
          <cell r="U86">
            <v>0</v>
          </cell>
          <cell r="V86">
            <v>0.2</v>
          </cell>
        </row>
        <row r="87">
          <cell r="K87">
            <v>281</v>
          </cell>
          <cell r="L87">
            <v>387.6</v>
          </cell>
          <cell r="M87">
            <v>357.5</v>
          </cell>
          <cell r="N87">
            <v>0</v>
          </cell>
          <cell r="O87">
            <v>357.5</v>
          </cell>
          <cell r="P87">
            <v>728.3</v>
          </cell>
          <cell r="Q87">
            <v>0</v>
          </cell>
          <cell r="R87">
            <v>9.8000000000000007</v>
          </cell>
          <cell r="S87">
            <v>0</v>
          </cell>
          <cell r="T87">
            <v>47.4</v>
          </cell>
          <cell r="U87">
            <v>0</v>
          </cell>
          <cell r="V87">
            <v>1.3</v>
          </cell>
        </row>
        <row r="88">
          <cell r="K88">
            <v>282</v>
          </cell>
          <cell r="L88">
            <v>301</v>
          </cell>
          <cell r="M88">
            <v>290</v>
          </cell>
          <cell r="N88">
            <v>0</v>
          </cell>
          <cell r="O88">
            <v>290</v>
          </cell>
          <cell r="P88">
            <v>541</v>
          </cell>
          <cell r="Q88">
            <v>5.5</v>
          </cell>
          <cell r="R88">
            <v>8.1</v>
          </cell>
          <cell r="S88">
            <v>0</v>
          </cell>
          <cell r="T88">
            <v>62.5</v>
          </cell>
          <cell r="U88">
            <v>9.3000000000000007</v>
          </cell>
          <cell r="V88">
            <v>0.6</v>
          </cell>
          <cell r="W88">
            <v>12</v>
          </cell>
        </row>
        <row r="89">
          <cell r="K89">
            <v>283</v>
          </cell>
          <cell r="L89">
            <v>162.6</v>
          </cell>
          <cell r="M89">
            <v>151.5</v>
          </cell>
          <cell r="N89">
            <v>0</v>
          </cell>
          <cell r="O89">
            <v>151.5</v>
          </cell>
          <cell r="P89">
            <v>160</v>
          </cell>
          <cell r="Q89">
            <v>5</v>
          </cell>
          <cell r="R89">
            <v>6.9</v>
          </cell>
          <cell r="S89">
            <v>0</v>
          </cell>
          <cell r="T89">
            <v>49.7</v>
          </cell>
          <cell r="U89">
            <v>11.4</v>
          </cell>
          <cell r="V89">
            <v>0.7</v>
          </cell>
          <cell r="W89">
            <v>10</v>
          </cell>
        </row>
        <row r="90">
          <cell r="K90">
            <v>284</v>
          </cell>
          <cell r="L90">
            <v>364</v>
          </cell>
          <cell r="M90">
            <v>347</v>
          </cell>
          <cell r="N90">
            <v>0</v>
          </cell>
          <cell r="O90">
            <v>347</v>
          </cell>
          <cell r="P90">
            <v>780</v>
          </cell>
          <cell r="Q90">
            <v>0</v>
          </cell>
          <cell r="R90">
            <v>8.3000000000000007</v>
          </cell>
          <cell r="S90">
            <v>0</v>
          </cell>
          <cell r="T90">
            <v>37.4</v>
          </cell>
          <cell r="U90">
            <v>0</v>
          </cell>
          <cell r="V90">
            <v>0.9</v>
          </cell>
        </row>
        <row r="91">
          <cell r="K91">
            <v>285</v>
          </cell>
          <cell r="L91">
            <v>149.4</v>
          </cell>
          <cell r="M91">
            <v>168.2</v>
          </cell>
          <cell r="N91">
            <v>0</v>
          </cell>
          <cell r="O91">
            <v>168.2</v>
          </cell>
          <cell r="P91">
            <v>259</v>
          </cell>
          <cell r="Q91">
            <v>0</v>
          </cell>
          <cell r="R91">
            <v>0</v>
          </cell>
          <cell r="S91">
            <v>0</v>
          </cell>
          <cell r="T91">
            <v>44.7</v>
          </cell>
          <cell r="U91">
            <v>10.3</v>
          </cell>
          <cell r="V91">
            <v>0.4</v>
          </cell>
        </row>
        <row r="92">
          <cell r="K92">
            <v>286</v>
          </cell>
          <cell r="L92">
            <v>350.5</v>
          </cell>
          <cell r="M92">
            <v>322</v>
          </cell>
          <cell r="N92">
            <v>0</v>
          </cell>
          <cell r="O92">
            <v>322</v>
          </cell>
          <cell r="P92">
            <v>382.5</v>
          </cell>
          <cell r="Q92">
            <v>5.5</v>
          </cell>
          <cell r="R92">
            <v>4.4000000000000004</v>
          </cell>
          <cell r="S92">
            <v>0</v>
          </cell>
          <cell r="T92">
            <v>67.5</v>
          </cell>
          <cell r="U92">
            <v>6.8</v>
          </cell>
          <cell r="V92">
            <v>0.8</v>
          </cell>
          <cell r="W92">
            <v>12</v>
          </cell>
        </row>
        <row r="93">
          <cell r="K93">
            <v>287</v>
          </cell>
          <cell r="L93">
            <v>624.5</v>
          </cell>
          <cell r="M93">
            <v>597</v>
          </cell>
          <cell r="N93">
            <v>0</v>
          </cell>
          <cell r="O93">
            <v>597</v>
          </cell>
          <cell r="P93">
            <v>227</v>
          </cell>
          <cell r="Q93">
            <v>0</v>
          </cell>
          <cell r="R93">
            <v>24.2</v>
          </cell>
          <cell r="S93">
            <v>0</v>
          </cell>
          <cell r="T93">
            <v>125.4</v>
          </cell>
          <cell r="U93">
            <v>17.3</v>
          </cell>
          <cell r="V93">
            <v>1.1000000000000001</v>
          </cell>
        </row>
        <row r="94">
          <cell r="K94">
            <v>288</v>
          </cell>
          <cell r="L94">
            <v>562.1</v>
          </cell>
          <cell r="M94">
            <v>532</v>
          </cell>
          <cell r="N94">
            <v>0</v>
          </cell>
          <cell r="O94">
            <v>532</v>
          </cell>
          <cell r="P94">
            <v>142.1</v>
          </cell>
          <cell r="Q94">
            <v>5</v>
          </cell>
          <cell r="R94">
            <v>27.7</v>
          </cell>
          <cell r="S94">
            <v>0.1</v>
          </cell>
          <cell r="T94">
            <v>134.1</v>
          </cell>
          <cell r="U94">
            <v>30.9</v>
          </cell>
          <cell r="V94">
            <v>1.7</v>
          </cell>
          <cell r="W94">
            <v>10</v>
          </cell>
        </row>
        <row r="95">
          <cell r="K95">
            <v>289</v>
          </cell>
          <cell r="L95">
            <v>789</v>
          </cell>
          <cell r="M95">
            <v>776</v>
          </cell>
          <cell r="N95">
            <v>0</v>
          </cell>
          <cell r="O95">
            <v>776</v>
          </cell>
          <cell r="P95">
            <v>130</v>
          </cell>
          <cell r="Q95">
            <v>0</v>
          </cell>
          <cell r="R95">
            <v>4.5</v>
          </cell>
          <cell r="S95">
            <v>0</v>
          </cell>
          <cell r="T95">
            <v>100.3</v>
          </cell>
          <cell r="U95">
            <v>0</v>
          </cell>
          <cell r="V95">
            <v>1.7</v>
          </cell>
        </row>
        <row r="96">
          <cell r="K96">
            <v>290</v>
          </cell>
          <cell r="L96">
            <v>2366.9</v>
          </cell>
          <cell r="M96">
            <v>2371.6999999999998</v>
          </cell>
          <cell r="N96">
            <v>0</v>
          </cell>
          <cell r="O96">
            <v>2371.6999999999998</v>
          </cell>
          <cell r="P96">
            <v>115.9</v>
          </cell>
          <cell r="Q96">
            <v>18</v>
          </cell>
          <cell r="R96">
            <v>44.9</v>
          </cell>
          <cell r="S96">
            <v>2.1</v>
          </cell>
          <cell r="T96">
            <v>518</v>
          </cell>
          <cell r="U96">
            <v>98.6</v>
          </cell>
          <cell r="V96">
            <v>5.9</v>
          </cell>
          <cell r="W96">
            <v>36</v>
          </cell>
        </row>
        <row r="97">
          <cell r="K97">
            <v>291</v>
          </cell>
          <cell r="L97">
            <v>83</v>
          </cell>
          <cell r="M97">
            <v>79.5</v>
          </cell>
          <cell r="N97">
            <v>0</v>
          </cell>
          <cell r="O97">
            <v>79.5</v>
          </cell>
          <cell r="P97">
            <v>267.8</v>
          </cell>
          <cell r="Q97">
            <v>1.5</v>
          </cell>
          <cell r="R97">
            <v>0.8</v>
          </cell>
          <cell r="S97">
            <v>0</v>
          </cell>
          <cell r="T97">
            <v>12.8</v>
          </cell>
          <cell r="U97">
            <v>0</v>
          </cell>
          <cell r="V97">
            <v>0.1</v>
          </cell>
          <cell r="W97">
            <v>3</v>
          </cell>
        </row>
        <row r="98">
          <cell r="K98">
            <v>292</v>
          </cell>
          <cell r="L98">
            <v>103.5</v>
          </cell>
          <cell r="M98">
            <v>92</v>
          </cell>
          <cell r="N98">
            <v>0</v>
          </cell>
          <cell r="O98">
            <v>92</v>
          </cell>
          <cell r="P98">
            <v>437</v>
          </cell>
          <cell r="Q98">
            <v>0</v>
          </cell>
          <cell r="R98">
            <v>2</v>
          </cell>
          <cell r="S98">
            <v>0</v>
          </cell>
          <cell r="T98">
            <v>9.1</v>
          </cell>
          <cell r="U98">
            <v>0</v>
          </cell>
          <cell r="V98">
            <v>0.1</v>
          </cell>
        </row>
        <row r="99">
          <cell r="K99">
            <v>293</v>
          </cell>
          <cell r="L99">
            <v>279.5</v>
          </cell>
          <cell r="M99">
            <v>286.7</v>
          </cell>
          <cell r="N99">
            <v>0</v>
          </cell>
          <cell r="O99">
            <v>286.7</v>
          </cell>
          <cell r="P99">
            <v>400.8</v>
          </cell>
          <cell r="Q99">
            <v>1.5</v>
          </cell>
          <cell r="R99">
            <v>5.5</v>
          </cell>
          <cell r="S99">
            <v>1</v>
          </cell>
          <cell r="T99">
            <v>32.799999999999997</v>
          </cell>
          <cell r="U99">
            <v>0</v>
          </cell>
          <cell r="V99">
            <v>1</v>
          </cell>
          <cell r="W99">
            <v>6</v>
          </cell>
        </row>
        <row r="100">
          <cell r="K100">
            <v>294</v>
          </cell>
          <cell r="L100">
            <v>335.1</v>
          </cell>
          <cell r="M100">
            <v>343</v>
          </cell>
          <cell r="N100">
            <v>0</v>
          </cell>
          <cell r="O100">
            <v>343</v>
          </cell>
          <cell r="P100">
            <v>828</v>
          </cell>
          <cell r="Q100">
            <v>0</v>
          </cell>
          <cell r="R100">
            <v>9.5</v>
          </cell>
          <cell r="S100">
            <v>0</v>
          </cell>
          <cell r="T100">
            <v>51.1</v>
          </cell>
          <cell r="U100">
            <v>0</v>
          </cell>
          <cell r="V100">
            <v>1.6</v>
          </cell>
        </row>
        <row r="101">
          <cell r="K101">
            <v>297</v>
          </cell>
          <cell r="L101">
            <v>286</v>
          </cell>
          <cell r="M101">
            <v>283</v>
          </cell>
          <cell r="N101">
            <v>0</v>
          </cell>
          <cell r="O101">
            <v>283</v>
          </cell>
          <cell r="P101">
            <v>640</v>
          </cell>
          <cell r="Q101">
            <v>0</v>
          </cell>
          <cell r="R101">
            <v>1.1000000000000001</v>
          </cell>
          <cell r="S101">
            <v>0.8</v>
          </cell>
          <cell r="T101">
            <v>42.9</v>
          </cell>
          <cell r="U101">
            <v>0</v>
          </cell>
          <cell r="V101">
            <v>0.6</v>
          </cell>
        </row>
        <row r="102">
          <cell r="K102">
            <v>298</v>
          </cell>
          <cell r="L102">
            <v>339</v>
          </cell>
          <cell r="M102">
            <v>336.8</v>
          </cell>
          <cell r="N102">
            <v>0</v>
          </cell>
          <cell r="O102">
            <v>336.8</v>
          </cell>
          <cell r="P102">
            <v>444</v>
          </cell>
          <cell r="Q102">
            <v>6.5</v>
          </cell>
          <cell r="R102">
            <v>6</v>
          </cell>
          <cell r="S102">
            <v>0</v>
          </cell>
          <cell r="T102">
            <v>65.7</v>
          </cell>
          <cell r="U102">
            <v>6.4</v>
          </cell>
          <cell r="V102">
            <v>0.7</v>
          </cell>
          <cell r="W102">
            <v>13</v>
          </cell>
        </row>
        <row r="103">
          <cell r="K103">
            <v>299</v>
          </cell>
          <cell r="L103">
            <v>220</v>
          </cell>
          <cell r="M103">
            <v>219.5</v>
          </cell>
          <cell r="N103">
            <v>0</v>
          </cell>
          <cell r="O103">
            <v>219.5</v>
          </cell>
          <cell r="P103">
            <v>623</v>
          </cell>
          <cell r="Q103">
            <v>3</v>
          </cell>
          <cell r="R103">
            <v>2.2999999999999998</v>
          </cell>
          <cell r="S103">
            <v>0</v>
          </cell>
          <cell r="T103">
            <v>36.9</v>
          </cell>
          <cell r="U103">
            <v>0.6</v>
          </cell>
          <cell r="V103">
            <v>0.8</v>
          </cell>
          <cell r="W103">
            <v>7</v>
          </cell>
        </row>
        <row r="104">
          <cell r="K104">
            <v>300</v>
          </cell>
          <cell r="L104">
            <v>332</v>
          </cell>
          <cell r="M104">
            <v>326</v>
          </cell>
          <cell r="N104">
            <v>0</v>
          </cell>
          <cell r="O104">
            <v>326</v>
          </cell>
          <cell r="P104">
            <v>864</v>
          </cell>
          <cell r="Q104">
            <v>0</v>
          </cell>
          <cell r="R104">
            <v>3.4</v>
          </cell>
          <cell r="S104">
            <v>0</v>
          </cell>
          <cell r="T104">
            <v>31.5</v>
          </cell>
          <cell r="U104">
            <v>0</v>
          </cell>
          <cell r="V104">
            <v>0.6</v>
          </cell>
        </row>
        <row r="105">
          <cell r="K105">
            <v>303</v>
          </cell>
          <cell r="L105">
            <v>304.10000000000002</v>
          </cell>
          <cell r="M105">
            <v>304.89999999999998</v>
          </cell>
          <cell r="N105">
            <v>0</v>
          </cell>
          <cell r="O105">
            <v>304.89999999999998</v>
          </cell>
          <cell r="P105">
            <v>517.79999999999995</v>
          </cell>
          <cell r="Q105">
            <v>0</v>
          </cell>
          <cell r="R105">
            <v>12.2</v>
          </cell>
          <cell r="S105">
            <v>0.9</v>
          </cell>
          <cell r="T105">
            <v>49.2</v>
          </cell>
          <cell r="U105">
            <v>0.3</v>
          </cell>
          <cell r="V105">
            <v>1.6</v>
          </cell>
        </row>
        <row r="106">
          <cell r="K106">
            <v>305</v>
          </cell>
          <cell r="L106">
            <v>6867.8</v>
          </cell>
          <cell r="M106">
            <v>6872.1</v>
          </cell>
          <cell r="N106">
            <v>0</v>
          </cell>
          <cell r="O106">
            <v>6872.1</v>
          </cell>
          <cell r="P106">
            <v>93</v>
          </cell>
          <cell r="Q106">
            <v>30</v>
          </cell>
          <cell r="R106">
            <v>59.5</v>
          </cell>
          <cell r="S106">
            <v>80.599999999999994</v>
          </cell>
          <cell r="T106">
            <v>1579.1</v>
          </cell>
          <cell r="U106">
            <v>363.6</v>
          </cell>
          <cell r="V106">
            <v>15.9</v>
          </cell>
          <cell r="W106">
            <v>60</v>
          </cell>
        </row>
        <row r="107">
          <cell r="K107">
            <v>306</v>
          </cell>
          <cell r="L107">
            <v>714.5</v>
          </cell>
          <cell r="M107">
            <v>703.8</v>
          </cell>
          <cell r="N107">
            <v>0</v>
          </cell>
          <cell r="O107">
            <v>703.8</v>
          </cell>
          <cell r="P107">
            <v>217.5</v>
          </cell>
          <cell r="Q107">
            <v>0</v>
          </cell>
          <cell r="R107">
            <v>16.5</v>
          </cell>
          <cell r="S107">
            <v>0</v>
          </cell>
          <cell r="T107">
            <v>50.2</v>
          </cell>
          <cell r="U107">
            <v>0</v>
          </cell>
          <cell r="V107">
            <v>3.1</v>
          </cell>
        </row>
        <row r="108">
          <cell r="K108">
            <v>307</v>
          </cell>
          <cell r="L108">
            <v>469</v>
          </cell>
          <cell r="M108">
            <v>482.9</v>
          </cell>
          <cell r="N108">
            <v>0</v>
          </cell>
          <cell r="O108">
            <v>482.9</v>
          </cell>
          <cell r="P108">
            <v>225</v>
          </cell>
          <cell r="Q108">
            <v>0</v>
          </cell>
          <cell r="R108">
            <v>9.6999999999999993</v>
          </cell>
          <cell r="S108">
            <v>2.8</v>
          </cell>
          <cell r="T108">
            <v>58.4</v>
          </cell>
          <cell r="U108">
            <v>0</v>
          </cell>
          <cell r="V108">
            <v>0.9</v>
          </cell>
        </row>
        <row r="109">
          <cell r="K109">
            <v>308</v>
          </cell>
          <cell r="L109">
            <v>4781</v>
          </cell>
          <cell r="M109">
            <v>4800.2</v>
          </cell>
          <cell r="N109">
            <v>0</v>
          </cell>
          <cell r="O109">
            <v>4800.2</v>
          </cell>
          <cell r="P109">
            <v>14</v>
          </cell>
          <cell r="Q109">
            <v>28</v>
          </cell>
          <cell r="R109">
            <v>96.5</v>
          </cell>
          <cell r="S109">
            <v>55.1</v>
          </cell>
          <cell r="T109">
            <v>1288.7</v>
          </cell>
          <cell r="U109">
            <v>296.7</v>
          </cell>
          <cell r="V109">
            <v>9.5</v>
          </cell>
          <cell r="W109">
            <v>56</v>
          </cell>
        </row>
        <row r="110">
          <cell r="K110">
            <v>309</v>
          </cell>
          <cell r="L110">
            <v>1086.0999999999999</v>
          </cell>
          <cell r="M110">
            <v>1090.0999999999999</v>
          </cell>
          <cell r="N110">
            <v>0</v>
          </cell>
          <cell r="O110">
            <v>1090.0999999999999</v>
          </cell>
          <cell r="P110">
            <v>187.5</v>
          </cell>
          <cell r="Q110">
            <v>5.5</v>
          </cell>
          <cell r="R110">
            <v>17.600000000000001</v>
          </cell>
          <cell r="S110">
            <v>5.4</v>
          </cell>
          <cell r="T110">
            <v>253.1</v>
          </cell>
          <cell r="U110">
            <v>58.3</v>
          </cell>
          <cell r="V110">
            <v>2</v>
          </cell>
          <cell r="W110">
            <v>16</v>
          </cell>
        </row>
        <row r="111">
          <cell r="K111">
            <v>310</v>
          </cell>
          <cell r="L111">
            <v>271.5</v>
          </cell>
          <cell r="M111">
            <v>266.5</v>
          </cell>
          <cell r="N111">
            <v>0</v>
          </cell>
          <cell r="O111">
            <v>266.5</v>
          </cell>
          <cell r="P111">
            <v>435.5</v>
          </cell>
          <cell r="Q111">
            <v>0</v>
          </cell>
          <cell r="R111">
            <v>5.3</v>
          </cell>
          <cell r="S111">
            <v>1.6</v>
          </cell>
          <cell r="T111">
            <v>69.8</v>
          </cell>
          <cell r="U111">
            <v>16.100000000000001</v>
          </cell>
          <cell r="V111">
            <v>0.7</v>
          </cell>
        </row>
        <row r="112">
          <cell r="K112">
            <v>311</v>
          </cell>
          <cell r="L112">
            <v>272.5</v>
          </cell>
          <cell r="M112">
            <v>273.2</v>
          </cell>
          <cell r="N112">
            <v>0</v>
          </cell>
          <cell r="O112">
            <v>273.2</v>
          </cell>
          <cell r="P112">
            <v>208</v>
          </cell>
          <cell r="Q112">
            <v>0</v>
          </cell>
          <cell r="R112">
            <v>8.8000000000000007</v>
          </cell>
          <cell r="S112">
            <v>0</v>
          </cell>
          <cell r="T112">
            <v>35.1</v>
          </cell>
          <cell r="U112">
            <v>0</v>
          </cell>
          <cell r="V112">
            <v>0.8</v>
          </cell>
        </row>
        <row r="113">
          <cell r="K113">
            <v>312</v>
          </cell>
          <cell r="L113">
            <v>879.9</v>
          </cell>
          <cell r="M113">
            <v>849.9</v>
          </cell>
          <cell r="N113">
            <v>0</v>
          </cell>
          <cell r="O113">
            <v>849.9</v>
          </cell>
          <cell r="P113">
            <v>282</v>
          </cell>
          <cell r="Q113">
            <v>3.5</v>
          </cell>
          <cell r="R113">
            <v>13.3</v>
          </cell>
          <cell r="S113">
            <v>7.7</v>
          </cell>
          <cell r="T113">
            <v>132.69999999999999</v>
          </cell>
          <cell r="U113">
            <v>0</v>
          </cell>
          <cell r="V113">
            <v>2.2999999999999998</v>
          </cell>
          <cell r="W113">
            <v>9</v>
          </cell>
        </row>
        <row r="114">
          <cell r="K114">
            <v>313</v>
          </cell>
          <cell r="L114">
            <v>2117.1</v>
          </cell>
          <cell r="M114">
            <v>2138.5</v>
          </cell>
          <cell r="N114">
            <v>0</v>
          </cell>
          <cell r="O114">
            <v>2138.5</v>
          </cell>
          <cell r="P114">
            <v>137.69999999999999</v>
          </cell>
          <cell r="Q114">
            <v>24.5</v>
          </cell>
          <cell r="R114">
            <v>50.6</v>
          </cell>
          <cell r="S114">
            <v>4.7</v>
          </cell>
          <cell r="T114">
            <v>316.89999999999998</v>
          </cell>
          <cell r="U114">
            <v>0</v>
          </cell>
          <cell r="V114">
            <v>4.7</v>
          </cell>
          <cell r="W114">
            <v>60</v>
          </cell>
        </row>
        <row r="115">
          <cell r="K115">
            <v>314</v>
          </cell>
          <cell r="L115">
            <v>68.5</v>
          </cell>
          <cell r="M115">
            <v>89.2</v>
          </cell>
          <cell r="N115">
            <v>0</v>
          </cell>
          <cell r="O115">
            <v>89.2</v>
          </cell>
          <cell r="P115">
            <v>372.8</v>
          </cell>
          <cell r="Q115">
            <v>0</v>
          </cell>
          <cell r="R115">
            <v>0</v>
          </cell>
          <cell r="S115">
            <v>0</v>
          </cell>
          <cell r="T115">
            <v>10.9</v>
          </cell>
          <cell r="U115">
            <v>0</v>
          </cell>
          <cell r="V115">
            <v>0.1</v>
          </cell>
        </row>
        <row r="116">
          <cell r="K116">
            <v>315</v>
          </cell>
          <cell r="L116">
            <v>886.9</v>
          </cell>
          <cell r="M116">
            <v>943.9</v>
          </cell>
          <cell r="N116">
            <v>0</v>
          </cell>
          <cell r="O116">
            <v>943.9</v>
          </cell>
          <cell r="P116">
            <v>463</v>
          </cell>
          <cell r="Q116">
            <v>0</v>
          </cell>
          <cell r="R116">
            <v>18.399999999999999</v>
          </cell>
          <cell r="S116">
            <v>1.6</v>
          </cell>
          <cell r="T116">
            <v>134.1</v>
          </cell>
          <cell r="U116">
            <v>0</v>
          </cell>
          <cell r="V116">
            <v>3</v>
          </cell>
        </row>
        <row r="117">
          <cell r="K117">
            <v>316</v>
          </cell>
          <cell r="L117">
            <v>190.5</v>
          </cell>
          <cell r="M117">
            <v>193.5</v>
          </cell>
          <cell r="N117">
            <v>0</v>
          </cell>
          <cell r="O117">
            <v>193.5</v>
          </cell>
          <cell r="P117">
            <v>242</v>
          </cell>
          <cell r="Q117">
            <v>3</v>
          </cell>
          <cell r="R117">
            <v>1.2</v>
          </cell>
          <cell r="S117">
            <v>4.7</v>
          </cell>
          <cell r="T117">
            <v>43.3</v>
          </cell>
          <cell r="U117">
            <v>8.6</v>
          </cell>
          <cell r="V117">
            <v>0.3</v>
          </cell>
          <cell r="W117">
            <v>6</v>
          </cell>
        </row>
        <row r="118">
          <cell r="K118">
            <v>320</v>
          </cell>
          <cell r="L118">
            <v>1358.4</v>
          </cell>
          <cell r="M118">
            <v>1446</v>
          </cell>
          <cell r="N118">
            <v>0</v>
          </cell>
          <cell r="O118">
            <v>1446</v>
          </cell>
          <cell r="P118">
            <v>193</v>
          </cell>
          <cell r="Q118">
            <v>0</v>
          </cell>
          <cell r="R118">
            <v>31.1</v>
          </cell>
          <cell r="S118">
            <v>0.3</v>
          </cell>
          <cell r="T118">
            <v>170.5</v>
          </cell>
          <cell r="U118">
            <v>0</v>
          </cell>
          <cell r="V118">
            <v>3.7</v>
          </cell>
        </row>
        <row r="119">
          <cell r="K119">
            <v>321</v>
          </cell>
          <cell r="L119">
            <v>1099</v>
          </cell>
          <cell r="M119">
            <v>1110.2</v>
          </cell>
          <cell r="N119">
            <v>0</v>
          </cell>
          <cell r="O119">
            <v>1110.2</v>
          </cell>
          <cell r="P119">
            <v>311</v>
          </cell>
          <cell r="Q119">
            <v>10</v>
          </cell>
          <cell r="R119">
            <v>19</v>
          </cell>
          <cell r="S119">
            <v>0</v>
          </cell>
          <cell r="T119">
            <v>165.5</v>
          </cell>
          <cell r="U119">
            <v>0</v>
          </cell>
          <cell r="V119">
            <v>1.9</v>
          </cell>
          <cell r="W119">
            <v>24</v>
          </cell>
        </row>
        <row r="120">
          <cell r="K120">
            <v>322</v>
          </cell>
          <cell r="L120">
            <v>316.5</v>
          </cell>
          <cell r="M120">
            <v>320.5</v>
          </cell>
          <cell r="N120">
            <v>0</v>
          </cell>
          <cell r="O120">
            <v>320.5</v>
          </cell>
          <cell r="P120">
            <v>256.39999999999998</v>
          </cell>
          <cell r="Q120">
            <v>0</v>
          </cell>
          <cell r="R120">
            <v>8.3000000000000007</v>
          </cell>
          <cell r="S120">
            <v>0</v>
          </cell>
          <cell r="T120">
            <v>49.2</v>
          </cell>
          <cell r="U120">
            <v>0</v>
          </cell>
          <cell r="V120">
            <v>0.9</v>
          </cell>
        </row>
        <row r="121">
          <cell r="K121">
            <v>323</v>
          </cell>
          <cell r="L121">
            <v>861.2</v>
          </cell>
          <cell r="M121">
            <v>857.6</v>
          </cell>
          <cell r="N121">
            <v>0</v>
          </cell>
          <cell r="O121">
            <v>857.6</v>
          </cell>
          <cell r="P121">
            <v>233</v>
          </cell>
          <cell r="Q121">
            <v>0</v>
          </cell>
          <cell r="R121">
            <v>9.1999999999999993</v>
          </cell>
          <cell r="S121">
            <v>0</v>
          </cell>
          <cell r="T121">
            <v>71.099999999999994</v>
          </cell>
          <cell r="U121">
            <v>0</v>
          </cell>
          <cell r="V121">
            <v>1.2</v>
          </cell>
        </row>
        <row r="122">
          <cell r="K122">
            <v>325</v>
          </cell>
          <cell r="L122">
            <v>597</v>
          </cell>
          <cell r="M122">
            <v>591</v>
          </cell>
          <cell r="N122">
            <v>0</v>
          </cell>
          <cell r="O122">
            <v>591</v>
          </cell>
          <cell r="P122">
            <v>353</v>
          </cell>
          <cell r="Q122">
            <v>0</v>
          </cell>
          <cell r="R122">
            <v>6.4</v>
          </cell>
          <cell r="S122">
            <v>0</v>
          </cell>
          <cell r="T122">
            <v>87.1</v>
          </cell>
          <cell r="U122">
            <v>0</v>
          </cell>
          <cell r="V122">
            <v>1.2</v>
          </cell>
        </row>
        <row r="123">
          <cell r="K123">
            <v>326</v>
          </cell>
          <cell r="L123">
            <v>180</v>
          </cell>
          <cell r="M123">
            <v>182</v>
          </cell>
          <cell r="N123">
            <v>0</v>
          </cell>
          <cell r="O123">
            <v>182</v>
          </cell>
          <cell r="P123">
            <v>332.1</v>
          </cell>
          <cell r="Q123">
            <v>0.5</v>
          </cell>
          <cell r="R123">
            <v>7.7</v>
          </cell>
          <cell r="S123">
            <v>0</v>
          </cell>
          <cell r="T123">
            <v>33.700000000000003</v>
          </cell>
          <cell r="U123">
            <v>2.8</v>
          </cell>
          <cell r="V123">
            <v>0.3</v>
          </cell>
          <cell r="W123">
            <v>6</v>
          </cell>
        </row>
        <row r="124">
          <cell r="K124">
            <v>327</v>
          </cell>
          <cell r="L124">
            <v>575.6</v>
          </cell>
          <cell r="M124">
            <v>575.6</v>
          </cell>
          <cell r="N124">
            <v>0</v>
          </cell>
          <cell r="O124">
            <v>575.6</v>
          </cell>
          <cell r="P124">
            <v>425.3</v>
          </cell>
          <cell r="Q124">
            <v>0</v>
          </cell>
          <cell r="R124">
            <v>9.1999999999999993</v>
          </cell>
          <cell r="S124">
            <v>0</v>
          </cell>
          <cell r="T124">
            <v>81.2</v>
          </cell>
          <cell r="U124">
            <v>0</v>
          </cell>
          <cell r="V124">
            <v>1.1000000000000001</v>
          </cell>
        </row>
        <row r="125">
          <cell r="K125">
            <v>329</v>
          </cell>
          <cell r="L125">
            <v>451.6</v>
          </cell>
          <cell r="M125">
            <v>456</v>
          </cell>
          <cell r="N125">
            <v>0</v>
          </cell>
          <cell r="O125">
            <v>456</v>
          </cell>
          <cell r="P125">
            <v>397</v>
          </cell>
          <cell r="Q125">
            <v>0</v>
          </cell>
          <cell r="R125">
            <v>15.8</v>
          </cell>
          <cell r="S125">
            <v>0</v>
          </cell>
          <cell r="T125">
            <v>51.5</v>
          </cell>
          <cell r="U125">
            <v>0</v>
          </cell>
          <cell r="V125">
            <v>1.3</v>
          </cell>
        </row>
        <row r="126">
          <cell r="K126">
            <v>330</v>
          </cell>
          <cell r="L126">
            <v>475.1</v>
          </cell>
          <cell r="M126">
            <v>478.1</v>
          </cell>
          <cell r="N126">
            <v>0</v>
          </cell>
          <cell r="O126">
            <v>478.1</v>
          </cell>
          <cell r="P126">
            <v>370</v>
          </cell>
          <cell r="Q126">
            <v>0</v>
          </cell>
          <cell r="R126">
            <v>19</v>
          </cell>
          <cell r="S126">
            <v>0.1</v>
          </cell>
          <cell r="T126">
            <v>54.7</v>
          </cell>
          <cell r="U126">
            <v>0</v>
          </cell>
          <cell r="V126">
            <v>1.8</v>
          </cell>
        </row>
        <row r="127">
          <cell r="K127">
            <v>331</v>
          </cell>
          <cell r="L127">
            <v>962.2</v>
          </cell>
          <cell r="M127">
            <v>958.8</v>
          </cell>
          <cell r="N127">
            <v>0</v>
          </cell>
          <cell r="O127">
            <v>958.8</v>
          </cell>
          <cell r="P127">
            <v>565.5</v>
          </cell>
          <cell r="Q127">
            <v>0</v>
          </cell>
          <cell r="R127">
            <v>23.5</v>
          </cell>
          <cell r="S127">
            <v>0</v>
          </cell>
          <cell r="T127">
            <v>162.30000000000001</v>
          </cell>
          <cell r="U127">
            <v>3.7</v>
          </cell>
          <cell r="V127">
            <v>3.3</v>
          </cell>
        </row>
        <row r="128">
          <cell r="K128">
            <v>332</v>
          </cell>
          <cell r="L128">
            <v>166.5</v>
          </cell>
          <cell r="M128">
            <v>170.5</v>
          </cell>
          <cell r="N128">
            <v>0</v>
          </cell>
          <cell r="O128">
            <v>170.5</v>
          </cell>
          <cell r="P128">
            <v>323.5</v>
          </cell>
          <cell r="Q128">
            <v>0</v>
          </cell>
          <cell r="R128">
            <v>0</v>
          </cell>
          <cell r="S128">
            <v>0</v>
          </cell>
          <cell r="T128">
            <v>25.1</v>
          </cell>
          <cell r="U128">
            <v>0</v>
          </cell>
          <cell r="V128">
            <v>0.4</v>
          </cell>
        </row>
        <row r="129">
          <cell r="K129">
            <v>333</v>
          </cell>
          <cell r="L129">
            <v>1040.5999999999999</v>
          </cell>
          <cell r="M129">
            <v>1019.9</v>
          </cell>
          <cell r="N129">
            <v>0</v>
          </cell>
          <cell r="O129">
            <v>1019.9</v>
          </cell>
          <cell r="P129">
            <v>336</v>
          </cell>
          <cell r="Q129">
            <v>8.5</v>
          </cell>
          <cell r="R129">
            <v>22.2</v>
          </cell>
          <cell r="S129">
            <v>0.3</v>
          </cell>
          <cell r="T129">
            <v>197.9</v>
          </cell>
          <cell r="U129">
            <v>19.399999999999999</v>
          </cell>
          <cell r="V129">
            <v>2</v>
          </cell>
          <cell r="W129">
            <v>30</v>
          </cell>
        </row>
        <row r="130">
          <cell r="K130">
            <v>334</v>
          </cell>
          <cell r="L130">
            <v>246.5</v>
          </cell>
          <cell r="M130">
            <v>211</v>
          </cell>
          <cell r="N130">
            <v>0</v>
          </cell>
          <cell r="O130">
            <v>211</v>
          </cell>
          <cell r="P130">
            <v>273</v>
          </cell>
          <cell r="Q130">
            <v>0</v>
          </cell>
          <cell r="R130">
            <v>2.4</v>
          </cell>
          <cell r="S130">
            <v>0</v>
          </cell>
          <cell r="T130">
            <v>47.9</v>
          </cell>
          <cell r="U130">
            <v>5.6</v>
          </cell>
          <cell r="V130">
            <v>0.7</v>
          </cell>
        </row>
        <row r="131">
          <cell r="K131">
            <v>335</v>
          </cell>
          <cell r="L131">
            <v>375.5</v>
          </cell>
          <cell r="M131">
            <v>369</v>
          </cell>
          <cell r="N131">
            <v>0</v>
          </cell>
          <cell r="O131">
            <v>369</v>
          </cell>
          <cell r="P131">
            <v>213</v>
          </cell>
          <cell r="Q131">
            <v>0</v>
          </cell>
          <cell r="R131">
            <v>9.4</v>
          </cell>
          <cell r="S131">
            <v>0</v>
          </cell>
          <cell r="T131">
            <v>45.6</v>
          </cell>
          <cell r="U131">
            <v>0</v>
          </cell>
          <cell r="V131">
            <v>1.1000000000000001</v>
          </cell>
        </row>
        <row r="132">
          <cell r="K132">
            <v>336</v>
          </cell>
          <cell r="L132">
            <v>1112.5999999999999</v>
          </cell>
          <cell r="M132">
            <v>1102.0999999999999</v>
          </cell>
          <cell r="N132">
            <v>0</v>
          </cell>
          <cell r="O132">
            <v>1102.0999999999999</v>
          </cell>
          <cell r="P132">
            <v>164.5</v>
          </cell>
          <cell r="Q132">
            <v>0</v>
          </cell>
          <cell r="R132">
            <v>31.7</v>
          </cell>
          <cell r="S132">
            <v>0.4</v>
          </cell>
          <cell r="T132">
            <v>182.4</v>
          </cell>
          <cell r="U132">
            <v>2.8</v>
          </cell>
          <cell r="V132">
            <v>1.6</v>
          </cell>
        </row>
        <row r="133">
          <cell r="K133">
            <v>337</v>
          </cell>
          <cell r="L133">
            <v>904.5</v>
          </cell>
          <cell r="M133">
            <v>911.1</v>
          </cell>
          <cell r="N133">
            <v>0</v>
          </cell>
          <cell r="O133">
            <v>911.1</v>
          </cell>
          <cell r="P133">
            <v>169</v>
          </cell>
          <cell r="Q133">
            <v>0</v>
          </cell>
          <cell r="R133">
            <v>14.5</v>
          </cell>
          <cell r="S133">
            <v>0</v>
          </cell>
          <cell r="T133">
            <v>156</v>
          </cell>
          <cell r="U133">
            <v>6</v>
          </cell>
          <cell r="V133">
            <v>2.9</v>
          </cell>
        </row>
        <row r="134">
          <cell r="K134">
            <v>338</v>
          </cell>
          <cell r="L134">
            <v>393.5</v>
          </cell>
          <cell r="M134">
            <v>373</v>
          </cell>
          <cell r="N134">
            <v>0</v>
          </cell>
          <cell r="O134">
            <v>373</v>
          </cell>
          <cell r="P134">
            <v>115</v>
          </cell>
          <cell r="Q134">
            <v>4</v>
          </cell>
          <cell r="R134">
            <v>7.5</v>
          </cell>
          <cell r="S134">
            <v>0</v>
          </cell>
          <cell r="T134">
            <v>58.4</v>
          </cell>
          <cell r="U134">
            <v>0</v>
          </cell>
          <cell r="V134">
            <v>0.6</v>
          </cell>
          <cell r="W134">
            <v>12</v>
          </cell>
        </row>
        <row r="135">
          <cell r="K135">
            <v>339</v>
          </cell>
          <cell r="L135">
            <v>459</v>
          </cell>
          <cell r="M135">
            <v>437.5</v>
          </cell>
          <cell r="N135">
            <v>0</v>
          </cell>
          <cell r="O135">
            <v>437.5</v>
          </cell>
          <cell r="P135">
            <v>114</v>
          </cell>
          <cell r="Q135">
            <v>5</v>
          </cell>
          <cell r="R135">
            <v>9.3000000000000007</v>
          </cell>
          <cell r="S135">
            <v>0</v>
          </cell>
          <cell r="T135">
            <v>56.1</v>
          </cell>
          <cell r="U135">
            <v>0</v>
          </cell>
          <cell r="V135">
            <v>1.5</v>
          </cell>
          <cell r="W135">
            <v>10</v>
          </cell>
        </row>
        <row r="136">
          <cell r="K136">
            <v>340</v>
          </cell>
          <cell r="L136">
            <v>850.1</v>
          </cell>
          <cell r="M136">
            <v>858.6</v>
          </cell>
          <cell r="N136">
            <v>0</v>
          </cell>
          <cell r="O136">
            <v>858.6</v>
          </cell>
          <cell r="P136">
            <v>68</v>
          </cell>
          <cell r="Q136">
            <v>0</v>
          </cell>
          <cell r="R136">
            <v>22.1</v>
          </cell>
          <cell r="S136">
            <v>0</v>
          </cell>
          <cell r="T136">
            <v>86.2</v>
          </cell>
          <cell r="U136">
            <v>0</v>
          </cell>
          <cell r="V136">
            <v>3.9</v>
          </cell>
        </row>
        <row r="137">
          <cell r="K137">
            <v>341</v>
          </cell>
          <cell r="L137">
            <v>493.5</v>
          </cell>
          <cell r="M137">
            <v>492.5</v>
          </cell>
          <cell r="N137">
            <v>0</v>
          </cell>
          <cell r="O137">
            <v>492.5</v>
          </cell>
          <cell r="P137">
            <v>97</v>
          </cell>
          <cell r="Q137">
            <v>12.5</v>
          </cell>
          <cell r="R137">
            <v>6.2</v>
          </cell>
          <cell r="S137">
            <v>0</v>
          </cell>
          <cell r="T137">
            <v>110.4</v>
          </cell>
          <cell r="U137">
            <v>21.3</v>
          </cell>
          <cell r="V137">
            <v>1.6</v>
          </cell>
          <cell r="W137">
            <v>30</v>
          </cell>
        </row>
        <row r="138">
          <cell r="K138">
            <v>342</v>
          </cell>
          <cell r="L138">
            <v>488.7</v>
          </cell>
          <cell r="M138">
            <v>485.5</v>
          </cell>
          <cell r="N138">
            <v>0</v>
          </cell>
          <cell r="O138">
            <v>485.5</v>
          </cell>
          <cell r="P138">
            <v>90</v>
          </cell>
          <cell r="Q138">
            <v>4</v>
          </cell>
          <cell r="R138">
            <v>8.1999999999999993</v>
          </cell>
          <cell r="S138">
            <v>0</v>
          </cell>
          <cell r="T138">
            <v>76.599999999999994</v>
          </cell>
          <cell r="U138">
            <v>0</v>
          </cell>
          <cell r="V138">
            <v>1.7</v>
          </cell>
          <cell r="W138">
            <v>24</v>
          </cell>
        </row>
        <row r="139">
          <cell r="K139">
            <v>343</v>
          </cell>
          <cell r="L139">
            <v>855.6</v>
          </cell>
          <cell r="M139">
            <v>843.8</v>
          </cell>
          <cell r="N139">
            <v>0</v>
          </cell>
          <cell r="O139">
            <v>843.8</v>
          </cell>
          <cell r="P139">
            <v>153.1</v>
          </cell>
          <cell r="Q139">
            <v>2.5</v>
          </cell>
          <cell r="R139">
            <v>18.100000000000001</v>
          </cell>
          <cell r="S139">
            <v>0</v>
          </cell>
          <cell r="T139">
            <v>116.3</v>
          </cell>
          <cell r="U139">
            <v>0</v>
          </cell>
          <cell r="V139">
            <v>2.7</v>
          </cell>
          <cell r="W139">
            <v>13</v>
          </cell>
        </row>
        <row r="140">
          <cell r="K140">
            <v>344</v>
          </cell>
          <cell r="L140">
            <v>318</v>
          </cell>
          <cell r="M140">
            <v>328</v>
          </cell>
          <cell r="N140">
            <v>0</v>
          </cell>
          <cell r="O140">
            <v>328</v>
          </cell>
          <cell r="P140">
            <v>92.5</v>
          </cell>
          <cell r="Q140">
            <v>6</v>
          </cell>
          <cell r="R140">
            <v>9.1999999999999993</v>
          </cell>
          <cell r="S140">
            <v>0</v>
          </cell>
          <cell r="T140">
            <v>84.8</v>
          </cell>
          <cell r="U140">
            <v>19.5</v>
          </cell>
          <cell r="V140">
            <v>1.2</v>
          </cell>
          <cell r="W140">
            <v>20</v>
          </cell>
        </row>
        <row r="141">
          <cell r="K141">
            <v>345</v>
          </cell>
          <cell r="L141">
            <v>3675.2</v>
          </cell>
          <cell r="M141">
            <v>3709.3</v>
          </cell>
          <cell r="N141">
            <v>0</v>
          </cell>
          <cell r="O141">
            <v>3709.3</v>
          </cell>
          <cell r="P141">
            <v>84</v>
          </cell>
          <cell r="Q141">
            <v>19.5</v>
          </cell>
          <cell r="R141">
            <v>47.3</v>
          </cell>
          <cell r="S141">
            <v>1.8</v>
          </cell>
          <cell r="T141">
            <v>466.9</v>
          </cell>
          <cell r="U141">
            <v>0</v>
          </cell>
          <cell r="V141">
            <v>10</v>
          </cell>
          <cell r="W141">
            <v>40</v>
          </cell>
        </row>
        <row r="142">
          <cell r="K142">
            <v>346</v>
          </cell>
          <cell r="L142">
            <v>488</v>
          </cell>
          <cell r="M142">
            <v>517.29999999999995</v>
          </cell>
          <cell r="N142">
            <v>0</v>
          </cell>
          <cell r="O142">
            <v>517.29999999999995</v>
          </cell>
          <cell r="P142">
            <v>302</v>
          </cell>
          <cell r="Q142">
            <v>7.5</v>
          </cell>
          <cell r="R142">
            <v>14.6</v>
          </cell>
          <cell r="S142">
            <v>0.1</v>
          </cell>
          <cell r="T142">
            <v>115.8</v>
          </cell>
          <cell r="U142">
            <v>23.8</v>
          </cell>
          <cell r="V142">
            <v>1.3</v>
          </cell>
          <cell r="W142">
            <v>20</v>
          </cell>
        </row>
        <row r="143">
          <cell r="K143">
            <v>347</v>
          </cell>
          <cell r="L143">
            <v>354.5</v>
          </cell>
          <cell r="M143">
            <v>339.5</v>
          </cell>
          <cell r="N143">
            <v>0</v>
          </cell>
          <cell r="O143">
            <v>339.5</v>
          </cell>
          <cell r="P143">
            <v>340</v>
          </cell>
          <cell r="Q143">
            <v>3</v>
          </cell>
          <cell r="R143">
            <v>3.6</v>
          </cell>
          <cell r="S143">
            <v>19</v>
          </cell>
          <cell r="T143">
            <v>65.2</v>
          </cell>
          <cell r="U143">
            <v>5</v>
          </cell>
          <cell r="V143">
            <v>1</v>
          </cell>
          <cell r="W143">
            <v>15</v>
          </cell>
        </row>
        <row r="144">
          <cell r="K144">
            <v>348</v>
          </cell>
          <cell r="L144">
            <v>1321.2</v>
          </cell>
          <cell r="M144">
            <v>1311.2</v>
          </cell>
          <cell r="N144">
            <v>0</v>
          </cell>
          <cell r="O144">
            <v>1311.2</v>
          </cell>
          <cell r="P144">
            <v>139</v>
          </cell>
          <cell r="Q144">
            <v>18.5</v>
          </cell>
          <cell r="R144">
            <v>20.9</v>
          </cell>
          <cell r="S144">
            <v>0.3</v>
          </cell>
          <cell r="T144">
            <v>164.6</v>
          </cell>
          <cell r="U144">
            <v>0</v>
          </cell>
          <cell r="V144">
            <v>2.7</v>
          </cell>
          <cell r="W144">
            <v>50</v>
          </cell>
        </row>
        <row r="145">
          <cell r="K145">
            <v>349</v>
          </cell>
          <cell r="L145">
            <v>267.10000000000002</v>
          </cell>
          <cell r="M145">
            <v>259.39999999999998</v>
          </cell>
          <cell r="N145">
            <v>0</v>
          </cell>
          <cell r="O145">
            <v>259.39999999999998</v>
          </cell>
          <cell r="P145">
            <v>242</v>
          </cell>
          <cell r="Q145">
            <v>0</v>
          </cell>
          <cell r="R145">
            <v>7.7</v>
          </cell>
          <cell r="S145">
            <v>0.3</v>
          </cell>
          <cell r="T145">
            <v>67.5</v>
          </cell>
          <cell r="U145">
            <v>15.5</v>
          </cell>
          <cell r="V145">
            <v>0.6</v>
          </cell>
        </row>
        <row r="146">
          <cell r="K146">
            <v>350</v>
          </cell>
          <cell r="L146">
            <v>301.5</v>
          </cell>
          <cell r="M146">
            <v>324.5</v>
          </cell>
          <cell r="N146">
            <v>0</v>
          </cell>
          <cell r="O146">
            <v>324.5</v>
          </cell>
          <cell r="P146">
            <v>308.3</v>
          </cell>
          <cell r="Q146">
            <v>0</v>
          </cell>
          <cell r="R146">
            <v>6.1</v>
          </cell>
          <cell r="S146">
            <v>10.5</v>
          </cell>
          <cell r="T146">
            <v>61.1</v>
          </cell>
          <cell r="U146">
            <v>5.9</v>
          </cell>
          <cell r="V146">
            <v>0.7</v>
          </cell>
        </row>
        <row r="147">
          <cell r="K147">
            <v>351</v>
          </cell>
          <cell r="L147">
            <v>272.60000000000002</v>
          </cell>
          <cell r="M147">
            <v>261.3</v>
          </cell>
          <cell r="N147">
            <v>0</v>
          </cell>
          <cell r="O147">
            <v>261.3</v>
          </cell>
          <cell r="P147">
            <v>360</v>
          </cell>
          <cell r="Q147">
            <v>5.5</v>
          </cell>
          <cell r="R147">
            <v>1.4</v>
          </cell>
          <cell r="S147">
            <v>12.7</v>
          </cell>
          <cell r="T147">
            <v>61.6</v>
          </cell>
          <cell r="U147">
            <v>12.8</v>
          </cell>
          <cell r="V147">
            <v>1</v>
          </cell>
          <cell r="W147">
            <v>12</v>
          </cell>
        </row>
        <row r="148">
          <cell r="K148">
            <v>352</v>
          </cell>
          <cell r="L148">
            <v>981.7</v>
          </cell>
          <cell r="M148">
            <v>1023.1</v>
          </cell>
          <cell r="N148">
            <v>0</v>
          </cell>
          <cell r="O148">
            <v>1023.1</v>
          </cell>
          <cell r="P148">
            <v>914.2</v>
          </cell>
          <cell r="Q148">
            <v>0</v>
          </cell>
          <cell r="R148">
            <v>15.9</v>
          </cell>
          <cell r="S148">
            <v>19.100000000000001</v>
          </cell>
          <cell r="T148">
            <v>178.3</v>
          </cell>
          <cell r="U148">
            <v>8.8000000000000007</v>
          </cell>
          <cell r="V148">
            <v>1.4</v>
          </cell>
        </row>
        <row r="149">
          <cell r="K149">
            <v>353</v>
          </cell>
          <cell r="L149">
            <v>1607.6</v>
          </cell>
          <cell r="M149">
            <v>1571.5</v>
          </cell>
          <cell r="N149">
            <v>0</v>
          </cell>
          <cell r="O149">
            <v>1571.5</v>
          </cell>
          <cell r="P149">
            <v>228.5</v>
          </cell>
          <cell r="Q149">
            <v>6.5</v>
          </cell>
          <cell r="R149">
            <v>36.200000000000003</v>
          </cell>
          <cell r="S149">
            <v>0.5</v>
          </cell>
          <cell r="T149">
            <v>330.6</v>
          </cell>
          <cell r="U149">
            <v>50.2</v>
          </cell>
          <cell r="V149">
            <v>4</v>
          </cell>
          <cell r="W149">
            <v>14</v>
          </cell>
        </row>
        <row r="150">
          <cell r="K150">
            <v>355</v>
          </cell>
          <cell r="L150">
            <v>379.5</v>
          </cell>
          <cell r="M150">
            <v>403.4</v>
          </cell>
          <cell r="N150">
            <v>0</v>
          </cell>
          <cell r="O150">
            <v>403.4</v>
          </cell>
          <cell r="P150">
            <v>154</v>
          </cell>
          <cell r="Q150">
            <v>0</v>
          </cell>
          <cell r="R150">
            <v>10.7</v>
          </cell>
          <cell r="S150">
            <v>0</v>
          </cell>
          <cell r="T150">
            <v>73</v>
          </cell>
          <cell r="U150">
            <v>5.3</v>
          </cell>
          <cell r="V150">
            <v>1.1000000000000001</v>
          </cell>
        </row>
        <row r="151">
          <cell r="K151">
            <v>356</v>
          </cell>
          <cell r="L151">
            <v>513.70000000000005</v>
          </cell>
          <cell r="M151">
            <v>514.70000000000005</v>
          </cell>
          <cell r="N151">
            <v>0</v>
          </cell>
          <cell r="O151">
            <v>514.70000000000005</v>
          </cell>
          <cell r="P151">
            <v>158.19999999999999</v>
          </cell>
          <cell r="Q151">
            <v>0</v>
          </cell>
          <cell r="R151">
            <v>13.2</v>
          </cell>
          <cell r="S151">
            <v>0</v>
          </cell>
          <cell r="T151">
            <v>73</v>
          </cell>
          <cell r="U151">
            <v>0</v>
          </cell>
          <cell r="V151">
            <v>1.5</v>
          </cell>
        </row>
        <row r="152">
          <cell r="K152">
            <v>357</v>
          </cell>
          <cell r="L152">
            <v>591.5</v>
          </cell>
          <cell r="M152">
            <v>601.5</v>
          </cell>
          <cell r="N152">
            <v>0</v>
          </cell>
          <cell r="O152">
            <v>601.5</v>
          </cell>
          <cell r="P152">
            <v>84</v>
          </cell>
          <cell r="Q152">
            <v>15</v>
          </cell>
          <cell r="R152">
            <v>9</v>
          </cell>
          <cell r="S152">
            <v>0</v>
          </cell>
          <cell r="T152">
            <v>105.8</v>
          </cell>
          <cell r="U152">
            <v>4.2</v>
          </cell>
          <cell r="V152">
            <v>1.5</v>
          </cell>
          <cell r="W152">
            <v>30</v>
          </cell>
        </row>
        <row r="153">
          <cell r="K153">
            <v>358</v>
          </cell>
          <cell r="L153">
            <v>313.3</v>
          </cell>
          <cell r="M153">
            <v>346.9</v>
          </cell>
          <cell r="N153">
            <v>0</v>
          </cell>
          <cell r="O153">
            <v>346.9</v>
          </cell>
          <cell r="P153">
            <v>136</v>
          </cell>
          <cell r="Q153">
            <v>2.5</v>
          </cell>
          <cell r="R153">
            <v>6.6</v>
          </cell>
          <cell r="S153">
            <v>0</v>
          </cell>
          <cell r="T153">
            <v>65.2</v>
          </cell>
          <cell r="U153">
            <v>5.9</v>
          </cell>
          <cell r="V153">
            <v>0.6</v>
          </cell>
          <cell r="W153">
            <v>5</v>
          </cell>
        </row>
        <row r="154">
          <cell r="K154">
            <v>359</v>
          </cell>
          <cell r="L154">
            <v>168</v>
          </cell>
          <cell r="M154">
            <v>161.5</v>
          </cell>
          <cell r="N154">
            <v>0</v>
          </cell>
          <cell r="O154">
            <v>161.5</v>
          </cell>
          <cell r="P154">
            <v>174</v>
          </cell>
          <cell r="Q154">
            <v>2</v>
          </cell>
          <cell r="R154">
            <v>2.1</v>
          </cell>
          <cell r="S154">
            <v>0</v>
          </cell>
          <cell r="T154">
            <v>21.9</v>
          </cell>
          <cell r="U154">
            <v>0</v>
          </cell>
          <cell r="V154">
            <v>0.6</v>
          </cell>
          <cell r="W154">
            <v>4</v>
          </cell>
        </row>
        <row r="155">
          <cell r="K155">
            <v>360</v>
          </cell>
          <cell r="L155">
            <v>229.5</v>
          </cell>
          <cell r="M155">
            <v>239</v>
          </cell>
          <cell r="N155">
            <v>0</v>
          </cell>
          <cell r="O155">
            <v>239</v>
          </cell>
          <cell r="P155">
            <v>194</v>
          </cell>
          <cell r="Q155">
            <v>4</v>
          </cell>
          <cell r="R155">
            <v>7.5</v>
          </cell>
          <cell r="S155">
            <v>0</v>
          </cell>
          <cell r="T155">
            <v>52</v>
          </cell>
          <cell r="U155">
            <v>9.5</v>
          </cell>
          <cell r="V155">
            <v>0.4</v>
          </cell>
          <cell r="W155">
            <v>8</v>
          </cell>
        </row>
        <row r="156">
          <cell r="K156">
            <v>361</v>
          </cell>
          <cell r="L156">
            <v>804.5</v>
          </cell>
          <cell r="M156">
            <v>828.6</v>
          </cell>
          <cell r="N156">
            <v>0</v>
          </cell>
          <cell r="O156">
            <v>828.6</v>
          </cell>
          <cell r="P156">
            <v>597.5</v>
          </cell>
          <cell r="Q156">
            <v>13.5</v>
          </cell>
          <cell r="R156">
            <v>14.4</v>
          </cell>
          <cell r="S156">
            <v>9.1999999999999993</v>
          </cell>
          <cell r="T156">
            <v>218</v>
          </cell>
          <cell r="U156">
            <v>50.2</v>
          </cell>
          <cell r="V156">
            <v>1.4</v>
          </cell>
          <cell r="W156">
            <v>52</v>
          </cell>
        </row>
        <row r="157">
          <cell r="K157">
            <v>362</v>
          </cell>
          <cell r="L157">
            <v>927</v>
          </cell>
          <cell r="M157">
            <v>913</v>
          </cell>
          <cell r="N157">
            <v>0</v>
          </cell>
          <cell r="O157">
            <v>913</v>
          </cell>
          <cell r="P157">
            <v>320</v>
          </cell>
          <cell r="Q157">
            <v>0</v>
          </cell>
          <cell r="R157">
            <v>19.5</v>
          </cell>
          <cell r="S157">
            <v>0.3</v>
          </cell>
          <cell r="T157">
            <v>160.1</v>
          </cell>
          <cell r="U157">
            <v>6.9</v>
          </cell>
          <cell r="V157">
            <v>2.2999999999999998</v>
          </cell>
        </row>
        <row r="158">
          <cell r="K158">
            <v>363</v>
          </cell>
          <cell r="L158">
            <v>939</v>
          </cell>
          <cell r="M158">
            <v>941.2</v>
          </cell>
          <cell r="N158">
            <v>0</v>
          </cell>
          <cell r="O158">
            <v>941.2</v>
          </cell>
          <cell r="P158">
            <v>231</v>
          </cell>
          <cell r="Q158">
            <v>12</v>
          </cell>
          <cell r="R158">
            <v>11.5</v>
          </cell>
          <cell r="S158">
            <v>43</v>
          </cell>
          <cell r="T158">
            <v>186.5</v>
          </cell>
          <cell r="U158">
            <v>22.6</v>
          </cell>
          <cell r="V158">
            <v>1.3</v>
          </cell>
          <cell r="W158">
            <v>24</v>
          </cell>
        </row>
        <row r="159">
          <cell r="K159">
            <v>364</v>
          </cell>
          <cell r="L159">
            <v>680.3</v>
          </cell>
          <cell r="M159">
            <v>701</v>
          </cell>
          <cell r="N159">
            <v>0</v>
          </cell>
          <cell r="O159">
            <v>701</v>
          </cell>
          <cell r="P159">
            <v>325</v>
          </cell>
          <cell r="Q159">
            <v>12.5</v>
          </cell>
          <cell r="R159">
            <v>20.399999999999999</v>
          </cell>
          <cell r="S159">
            <v>0</v>
          </cell>
          <cell r="T159">
            <v>104.4</v>
          </cell>
          <cell r="U159">
            <v>0</v>
          </cell>
          <cell r="V159">
            <v>1.1000000000000001</v>
          </cell>
          <cell r="W159">
            <v>25</v>
          </cell>
        </row>
        <row r="160">
          <cell r="K160">
            <v>365</v>
          </cell>
          <cell r="L160">
            <v>1046.8</v>
          </cell>
          <cell r="M160">
            <v>1050</v>
          </cell>
          <cell r="N160">
            <v>0</v>
          </cell>
          <cell r="O160">
            <v>1050</v>
          </cell>
          <cell r="P160">
            <v>430</v>
          </cell>
          <cell r="Q160">
            <v>0</v>
          </cell>
          <cell r="R160">
            <v>26.9</v>
          </cell>
          <cell r="S160">
            <v>0</v>
          </cell>
          <cell r="T160">
            <v>184.2</v>
          </cell>
          <cell r="U160">
            <v>8.8000000000000007</v>
          </cell>
          <cell r="V160">
            <v>2</v>
          </cell>
        </row>
        <row r="161">
          <cell r="K161">
            <v>366</v>
          </cell>
          <cell r="L161">
            <v>431.5</v>
          </cell>
          <cell r="M161">
            <v>445.5</v>
          </cell>
          <cell r="N161">
            <v>0</v>
          </cell>
          <cell r="O161">
            <v>445.5</v>
          </cell>
          <cell r="P161">
            <v>422</v>
          </cell>
          <cell r="Q161">
            <v>6</v>
          </cell>
          <cell r="R161">
            <v>7.9</v>
          </cell>
          <cell r="S161">
            <v>0</v>
          </cell>
          <cell r="T161">
            <v>101.2</v>
          </cell>
          <cell r="U161">
            <v>22.1</v>
          </cell>
          <cell r="V161">
            <v>0.4</v>
          </cell>
          <cell r="W161">
            <v>17</v>
          </cell>
        </row>
        <row r="162">
          <cell r="K162">
            <v>367</v>
          </cell>
          <cell r="L162">
            <v>1089.2</v>
          </cell>
          <cell r="M162">
            <v>1089</v>
          </cell>
          <cell r="N162">
            <v>0</v>
          </cell>
          <cell r="O162">
            <v>1089</v>
          </cell>
          <cell r="P162">
            <v>103</v>
          </cell>
          <cell r="Q162">
            <v>12</v>
          </cell>
          <cell r="R162">
            <v>13.3</v>
          </cell>
          <cell r="S162">
            <v>0</v>
          </cell>
          <cell r="T162">
            <v>296.89999999999998</v>
          </cell>
          <cell r="U162">
            <v>68.400000000000006</v>
          </cell>
          <cell r="V162">
            <v>2.5</v>
          </cell>
          <cell r="W162">
            <v>24</v>
          </cell>
        </row>
        <row r="163">
          <cell r="K163">
            <v>368</v>
          </cell>
          <cell r="L163">
            <v>1986.6</v>
          </cell>
          <cell r="M163">
            <v>1953.3</v>
          </cell>
          <cell r="N163">
            <v>0</v>
          </cell>
          <cell r="O163">
            <v>1953.3</v>
          </cell>
          <cell r="P163">
            <v>200</v>
          </cell>
          <cell r="Q163">
            <v>0</v>
          </cell>
          <cell r="R163">
            <v>44.9</v>
          </cell>
          <cell r="S163">
            <v>0.4</v>
          </cell>
          <cell r="T163">
            <v>268.60000000000002</v>
          </cell>
          <cell r="U163">
            <v>0</v>
          </cell>
          <cell r="V163">
            <v>5.2</v>
          </cell>
        </row>
        <row r="164">
          <cell r="K164">
            <v>369</v>
          </cell>
          <cell r="L164">
            <v>246.5</v>
          </cell>
          <cell r="M164">
            <v>223.8</v>
          </cell>
          <cell r="N164">
            <v>0</v>
          </cell>
          <cell r="O164">
            <v>223.8</v>
          </cell>
          <cell r="P164">
            <v>95</v>
          </cell>
          <cell r="Q164">
            <v>4</v>
          </cell>
          <cell r="R164">
            <v>5.4</v>
          </cell>
          <cell r="S164">
            <v>0</v>
          </cell>
          <cell r="T164">
            <v>52.9</v>
          </cell>
          <cell r="U164">
            <v>9.1999999999999993</v>
          </cell>
          <cell r="V164">
            <v>0.8</v>
          </cell>
          <cell r="W164">
            <v>12</v>
          </cell>
        </row>
        <row r="165">
          <cell r="K165">
            <v>371</v>
          </cell>
          <cell r="L165">
            <v>220</v>
          </cell>
          <cell r="M165">
            <v>224.9</v>
          </cell>
          <cell r="N165">
            <v>0</v>
          </cell>
          <cell r="O165">
            <v>224.9</v>
          </cell>
          <cell r="P165">
            <v>200.8</v>
          </cell>
          <cell r="Q165">
            <v>4</v>
          </cell>
          <cell r="R165">
            <v>3.2</v>
          </cell>
          <cell r="S165">
            <v>17.2</v>
          </cell>
          <cell r="T165">
            <v>31</v>
          </cell>
          <cell r="U165">
            <v>0</v>
          </cell>
          <cell r="V165">
            <v>0.5</v>
          </cell>
          <cell r="W165">
            <v>18</v>
          </cell>
        </row>
        <row r="166">
          <cell r="K166">
            <v>372</v>
          </cell>
          <cell r="L166">
            <v>695.4</v>
          </cell>
          <cell r="M166">
            <v>679</v>
          </cell>
          <cell r="N166">
            <v>0</v>
          </cell>
          <cell r="O166">
            <v>679</v>
          </cell>
          <cell r="P166">
            <v>94</v>
          </cell>
          <cell r="Q166">
            <v>6.5</v>
          </cell>
          <cell r="R166">
            <v>7.2</v>
          </cell>
          <cell r="S166">
            <v>0</v>
          </cell>
          <cell r="T166">
            <v>43.8</v>
          </cell>
          <cell r="U166">
            <v>0</v>
          </cell>
          <cell r="V166">
            <v>1</v>
          </cell>
          <cell r="W166">
            <v>16</v>
          </cell>
        </row>
        <row r="167">
          <cell r="K167">
            <v>373</v>
          </cell>
          <cell r="L167">
            <v>3389.7</v>
          </cell>
          <cell r="M167">
            <v>3349.9</v>
          </cell>
          <cell r="N167">
            <v>0</v>
          </cell>
          <cell r="O167">
            <v>3349.9</v>
          </cell>
          <cell r="P167">
            <v>133.5</v>
          </cell>
          <cell r="Q167">
            <v>28</v>
          </cell>
          <cell r="R167">
            <v>55.6</v>
          </cell>
          <cell r="S167">
            <v>31.9</v>
          </cell>
          <cell r="T167">
            <v>719.1</v>
          </cell>
          <cell r="U167">
            <v>122.5</v>
          </cell>
          <cell r="V167">
            <v>7.5</v>
          </cell>
          <cell r="W167">
            <v>56</v>
          </cell>
        </row>
        <row r="168">
          <cell r="K168">
            <v>374</v>
          </cell>
          <cell r="L168">
            <v>466.7</v>
          </cell>
          <cell r="M168">
            <v>450.7</v>
          </cell>
          <cell r="N168">
            <v>0</v>
          </cell>
          <cell r="O168">
            <v>450.7</v>
          </cell>
          <cell r="P168">
            <v>355.5</v>
          </cell>
          <cell r="Q168">
            <v>8.5</v>
          </cell>
          <cell r="R168">
            <v>0</v>
          </cell>
          <cell r="S168">
            <v>61.7</v>
          </cell>
          <cell r="T168">
            <v>124.5</v>
          </cell>
          <cell r="U168">
            <v>28.7</v>
          </cell>
          <cell r="V168">
            <v>0.6</v>
          </cell>
          <cell r="W168">
            <v>22</v>
          </cell>
        </row>
        <row r="169">
          <cell r="K169">
            <v>375</v>
          </cell>
          <cell r="L169">
            <v>1789.8</v>
          </cell>
          <cell r="M169">
            <v>1811</v>
          </cell>
          <cell r="N169">
            <v>0</v>
          </cell>
          <cell r="O169">
            <v>1811</v>
          </cell>
          <cell r="P169">
            <v>175</v>
          </cell>
          <cell r="Q169">
            <v>0</v>
          </cell>
          <cell r="R169">
            <v>40.299999999999997</v>
          </cell>
          <cell r="S169">
            <v>0.2</v>
          </cell>
          <cell r="T169">
            <v>187</v>
          </cell>
          <cell r="U169">
            <v>0</v>
          </cell>
          <cell r="V169">
            <v>5.6</v>
          </cell>
        </row>
        <row r="170">
          <cell r="K170">
            <v>376</v>
          </cell>
          <cell r="L170">
            <v>500.8</v>
          </cell>
          <cell r="M170">
            <v>479.5</v>
          </cell>
          <cell r="N170">
            <v>0</v>
          </cell>
          <cell r="O170">
            <v>479.5</v>
          </cell>
          <cell r="P170">
            <v>158</v>
          </cell>
          <cell r="Q170">
            <v>4</v>
          </cell>
          <cell r="R170">
            <v>8.6</v>
          </cell>
          <cell r="S170">
            <v>0.2</v>
          </cell>
          <cell r="T170">
            <v>67</v>
          </cell>
          <cell r="U170">
            <v>0</v>
          </cell>
          <cell r="V170">
            <v>1.5</v>
          </cell>
          <cell r="W170">
            <v>12</v>
          </cell>
        </row>
        <row r="171">
          <cell r="K171">
            <v>377</v>
          </cell>
          <cell r="L171">
            <v>613.1</v>
          </cell>
          <cell r="M171">
            <v>599.20000000000005</v>
          </cell>
          <cell r="N171">
            <v>0</v>
          </cell>
          <cell r="O171">
            <v>599.20000000000005</v>
          </cell>
          <cell r="P171">
            <v>350</v>
          </cell>
          <cell r="Q171">
            <v>4.5</v>
          </cell>
          <cell r="R171">
            <v>4.5</v>
          </cell>
          <cell r="S171">
            <v>0</v>
          </cell>
          <cell r="T171">
            <v>109</v>
          </cell>
          <cell r="U171">
            <v>6.2</v>
          </cell>
          <cell r="V171">
            <v>2.6</v>
          </cell>
          <cell r="W171">
            <v>18</v>
          </cell>
        </row>
        <row r="172">
          <cell r="K172">
            <v>378</v>
          </cell>
          <cell r="L172">
            <v>692</v>
          </cell>
          <cell r="M172">
            <v>698</v>
          </cell>
          <cell r="N172">
            <v>0</v>
          </cell>
          <cell r="O172">
            <v>698</v>
          </cell>
          <cell r="P172">
            <v>160</v>
          </cell>
          <cell r="Q172">
            <v>0</v>
          </cell>
          <cell r="R172">
            <v>14.8</v>
          </cell>
          <cell r="S172">
            <v>0.1</v>
          </cell>
          <cell r="T172">
            <v>57.9</v>
          </cell>
          <cell r="U172">
            <v>0</v>
          </cell>
          <cell r="V172">
            <v>2.4</v>
          </cell>
        </row>
        <row r="173">
          <cell r="K173">
            <v>379</v>
          </cell>
          <cell r="L173">
            <v>1329.1</v>
          </cell>
          <cell r="M173">
            <v>1315.5</v>
          </cell>
          <cell r="N173">
            <v>21.4</v>
          </cell>
          <cell r="O173">
            <v>1336.9</v>
          </cell>
          <cell r="P173">
            <v>632.5</v>
          </cell>
          <cell r="Q173">
            <v>0</v>
          </cell>
          <cell r="R173">
            <v>37.299999999999997</v>
          </cell>
          <cell r="S173">
            <v>0.9</v>
          </cell>
          <cell r="T173">
            <v>184.2</v>
          </cell>
          <cell r="U173">
            <v>0</v>
          </cell>
          <cell r="V173">
            <v>3.2</v>
          </cell>
        </row>
        <row r="174">
          <cell r="K174">
            <v>380</v>
          </cell>
          <cell r="L174">
            <v>486.1</v>
          </cell>
          <cell r="M174">
            <v>502</v>
          </cell>
          <cell r="N174">
            <v>0</v>
          </cell>
          <cell r="O174">
            <v>502</v>
          </cell>
          <cell r="P174">
            <v>402</v>
          </cell>
          <cell r="Q174">
            <v>9</v>
          </cell>
          <cell r="R174">
            <v>9.5</v>
          </cell>
          <cell r="S174">
            <v>0</v>
          </cell>
          <cell r="T174">
            <v>58.8</v>
          </cell>
          <cell r="U174">
            <v>0</v>
          </cell>
          <cell r="V174">
            <v>0.3</v>
          </cell>
          <cell r="W174">
            <v>18</v>
          </cell>
        </row>
        <row r="175">
          <cell r="K175">
            <v>381</v>
          </cell>
          <cell r="L175">
            <v>347</v>
          </cell>
          <cell r="M175">
            <v>344.5</v>
          </cell>
          <cell r="N175">
            <v>0</v>
          </cell>
          <cell r="O175">
            <v>344.5</v>
          </cell>
          <cell r="P175">
            <v>182</v>
          </cell>
          <cell r="Q175">
            <v>0</v>
          </cell>
          <cell r="R175">
            <v>2.5</v>
          </cell>
          <cell r="S175">
            <v>2.2000000000000002</v>
          </cell>
          <cell r="T175">
            <v>34.200000000000003</v>
          </cell>
          <cell r="U175">
            <v>0</v>
          </cell>
          <cell r="V175">
            <v>1.2</v>
          </cell>
        </row>
        <row r="176">
          <cell r="K176">
            <v>382</v>
          </cell>
          <cell r="L176">
            <v>1080</v>
          </cell>
          <cell r="M176">
            <v>1137.0999999999999</v>
          </cell>
          <cell r="N176">
            <v>0</v>
          </cell>
          <cell r="O176">
            <v>1137.0999999999999</v>
          </cell>
          <cell r="P176">
            <v>266.5</v>
          </cell>
          <cell r="Q176">
            <v>8</v>
          </cell>
          <cell r="R176">
            <v>11.6</v>
          </cell>
          <cell r="S176">
            <v>12.4</v>
          </cell>
          <cell r="T176">
            <v>189.2</v>
          </cell>
          <cell r="U176">
            <v>3.5</v>
          </cell>
          <cell r="V176">
            <v>2.2999999999999998</v>
          </cell>
          <cell r="W176">
            <v>20</v>
          </cell>
        </row>
        <row r="177">
          <cell r="K177">
            <v>383</v>
          </cell>
          <cell r="L177">
            <v>5786.6</v>
          </cell>
          <cell r="M177">
            <v>5697</v>
          </cell>
          <cell r="N177">
            <v>79</v>
          </cell>
          <cell r="O177">
            <v>5776</v>
          </cell>
          <cell r="P177">
            <v>163</v>
          </cell>
          <cell r="Q177">
            <v>26</v>
          </cell>
          <cell r="R177">
            <v>54.1</v>
          </cell>
          <cell r="S177">
            <v>61.8</v>
          </cell>
          <cell r="T177">
            <v>797.1</v>
          </cell>
          <cell r="U177">
            <v>0</v>
          </cell>
          <cell r="V177">
            <v>13</v>
          </cell>
          <cell r="W177">
            <v>108</v>
          </cell>
        </row>
        <row r="178">
          <cell r="K178">
            <v>384</v>
          </cell>
          <cell r="L178">
            <v>201</v>
          </cell>
          <cell r="M178">
            <v>187.5</v>
          </cell>
          <cell r="N178">
            <v>0</v>
          </cell>
          <cell r="O178">
            <v>187.5</v>
          </cell>
          <cell r="P178">
            <v>319</v>
          </cell>
          <cell r="Q178">
            <v>0.5</v>
          </cell>
          <cell r="R178">
            <v>5.5</v>
          </cell>
          <cell r="S178">
            <v>0</v>
          </cell>
          <cell r="T178">
            <v>14.1</v>
          </cell>
          <cell r="U178">
            <v>0</v>
          </cell>
          <cell r="V178">
            <v>0.7</v>
          </cell>
          <cell r="W178">
            <v>20</v>
          </cell>
        </row>
        <row r="179">
          <cell r="K179">
            <v>385</v>
          </cell>
          <cell r="L179">
            <v>4782.1000000000004</v>
          </cell>
          <cell r="M179">
            <v>4818.6000000000004</v>
          </cell>
          <cell r="N179">
            <v>0</v>
          </cell>
          <cell r="O179">
            <v>4818.6000000000004</v>
          </cell>
          <cell r="P179">
            <v>46.8</v>
          </cell>
          <cell r="Q179">
            <v>19</v>
          </cell>
          <cell r="R179">
            <v>48.1</v>
          </cell>
          <cell r="S179">
            <v>8.3000000000000007</v>
          </cell>
          <cell r="T179">
            <v>285.89999999999998</v>
          </cell>
          <cell r="U179">
            <v>0</v>
          </cell>
          <cell r="V179">
            <v>6.4</v>
          </cell>
          <cell r="W179">
            <v>45</v>
          </cell>
        </row>
        <row r="180">
          <cell r="K180">
            <v>386</v>
          </cell>
          <cell r="L180">
            <v>246</v>
          </cell>
          <cell r="M180">
            <v>228</v>
          </cell>
          <cell r="N180">
            <v>0</v>
          </cell>
          <cell r="O180">
            <v>228</v>
          </cell>
          <cell r="P180">
            <v>253</v>
          </cell>
          <cell r="Q180">
            <v>2.5</v>
          </cell>
          <cell r="R180">
            <v>1.3</v>
          </cell>
          <cell r="S180">
            <v>0</v>
          </cell>
          <cell r="T180">
            <v>32.4</v>
          </cell>
          <cell r="U180">
            <v>0</v>
          </cell>
          <cell r="V180">
            <v>0.8</v>
          </cell>
          <cell r="W180">
            <v>8</v>
          </cell>
        </row>
        <row r="181">
          <cell r="K181">
            <v>387</v>
          </cell>
          <cell r="L181">
            <v>157</v>
          </cell>
          <cell r="M181">
            <v>195.5</v>
          </cell>
          <cell r="N181">
            <v>0</v>
          </cell>
          <cell r="O181">
            <v>195.5</v>
          </cell>
          <cell r="P181">
            <v>192</v>
          </cell>
          <cell r="Q181">
            <v>4.5</v>
          </cell>
          <cell r="R181">
            <v>1.7</v>
          </cell>
          <cell r="S181">
            <v>0</v>
          </cell>
          <cell r="T181">
            <v>52</v>
          </cell>
          <cell r="U181">
            <v>12</v>
          </cell>
          <cell r="V181">
            <v>1.2</v>
          </cell>
          <cell r="W181">
            <v>12</v>
          </cell>
        </row>
        <row r="182">
          <cell r="K182">
            <v>388</v>
          </cell>
          <cell r="L182">
            <v>373.6</v>
          </cell>
          <cell r="M182">
            <v>410.9</v>
          </cell>
          <cell r="N182">
            <v>0</v>
          </cell>
          <cell r="O182">
            <v>410.9</v>
          </cell>
          <cell r="P182">
            <v>280.5</v>
          </cell>
          <cell r="Q182">
            <v>0</v>
          </cell>
          <cell r="R182">
            <v>11</v>
          </cell>
          <cell r="S182">
            <v>0</v>
          </cell>
          <cell r="T182">
            <v>56.1</v>
          </cell>
          <cell r="U182">
            <v>0</v>
          </cell>
          <cell r="V182">
            <v>0.9</v>
          </cell>
        </row>
        <row r="183">
          <cell r="K183">
            <v>389</v>
          </cell>
          <cell r="L183">
            <v>607.70000000000005</v>
          </cell>
          <cell r="M183">
            <v>621</v>
          </cell>
          <cell r="N183">
            <v>0</v>
          </cell>
          <cell r="O183">
            <v>621</v>
          </cell>
          <cell r="P183">
            <v>580</v>
          </cell>
          <cell r="Q183">
            <v>14.5</v>
          </cell>
          <cell r="R183">
            <v>7.3</v>
          </cell>
          <cell r="S183">
            <v>0.2</v>
          </cell>
          <cell r="T183">
            <v>158.19999999999999</v>
          </cell>
          <cell r="U183">
            <v>36.4</v>
          </cell>
          <cell r="V183">
            <v>1</v>
          </cell>
          <cell r="W183">
            <v>30</v>
          </cell>
        </row>
        <row r="184">
          <cell r="K184">
            <v>390</v>
          </cell>
          <cell r="L184">
            <v>84</v>
          </cell>
          <cell r="M184">
            <v>82.5</v>
          </cell>
          <cell r="N184">
            <v>0</v>
          </cell>
          <cell r="O184">
            <v>82.5</v>
          </cell>
          <cell r="P184">
            <v>210</v>
          </cell>
          <cell r="Q184">
            <v>1</v>
          </cell>
          <cell r="R184">
            <v>0</v>
          </cell>
          <cell r="S184">
            <v>0</v>
          </cell>
          <cell r="T184">
            <v>23.7</v>
          </cell>
          <cell r="U184">
            <v>5.5</v>
          </cell>
          <cell r="V184">
            <v>0.4</v>
          </cell>
          <cell r="W184">
            <v>6</v>
          </cell>
        </row>
        <row r="185">
          <cell r="K185">
            <v>392</v>
          </cell>
          <cell r="L185">
            <v>298.3</v>
          </cell>
          <cell r="M185">
            <v>297</v>
          </cell>
          <cell r="N185">
            <v>0</v>
          </cell>
          <cell r="O185">
            <v>297</v>
          </cell>
          <cell r="P185">
            <v>511</v>
          </cell>
          <cell r="Q185">
            <v>0</v>
          </cell>
          <cell r="R185">
            <v>3.2</v>
          </cell>
          <cell r="S185">
            <v>0</v>
          </cell>
          <cell r="T185">
            <v>68.400000000000006</v>
          </cell>
          <cell r="U185">
            <v>15.4</v>
          </cell>
          <cell r="V185">
            <v>0.5</v>
          </cell>
        </row>
        <row r="186">
          <cell r="K186">
            <v>393</v>
          </cell>
          <cell r="L186">
            <v>341</v>
          </cell>
          <cell r="M186">
            <v>336.2</v>
          </cell>
          <cell r="N186">
            <v>4</v>
          </cell>
          <cell r="O186">
            <v>340.2</v>
          </cell>
          <cell r="P186">
            <v>187.5</v>
          </cell>
          <cell r="Q186">
            <v>0</v>
          </cell>
          <cell r="R186">
            <v>3.8</v>
          </cell>
          <cell r="S186">
            <v>0</v>
          </cell>
          <cell r="T186">
            <v>68.400000000000006</v>
          </cell>
          <cell r="U186">
            <v>8.8000000000000007</v>
          </cell>
          <cell r="V186">
            <v>0.9</v>
          </cell>
        </row>
        <row r="187">
          <cell r="K187">
            <v>394</v>
          </cell>
          <cell r="L187">
            <v>1666.7</v>
          </cell>
          <cell r="M187">
            <v>1624.1</v>
          </cell>
          <cell r="N187">
            <v>0</v>
          </cell>
          <cell r="O187">
            <v>1624.1</v>
          </cell>
          <cell r="P187">
            <v>55</v>
          </cell>
          <cell r="Q187">
            <v>12</v>
          </cell>
          <cell r="R187">
            <v>30.6</v>
          </cell>
          <cell r="S187">
            <v>1.8</v>
          </cell>
          <cell r="T187">
            <v>176.5</v>
          </cell>
          <cell r="U187">
            <v>0</v>
          </cell>
          <cell r="V187">
            <v>5.8</v>
          </cell>
          <cell r="W187">
            <v>24</v>
          </cell>
        </row>
        <row r="188">
          <cell r="K188">
            <v>395</v>
          </cell>
          <cell r="L188">
            <v>288.5</v>
          </cell>
          <cell r="M188">
            <v>277.5</v>
          </cell>
          <cell r="N188">
            <v>0</v>
          </cell>
          <cell r="O188">
            <v>277.5</v>
          </cell>
          <cell r="P188">
            <v>486</v>
          </cell>
          <cell r="Q188">
            <v>0</v>
          </cell>
          <cell r="R188">
            <v>1.7</v>
          </cell>
          <cell r="S188">
            <v>0</v>
          </cell>
          <cell r="T188">
            <v>45.6</v>
          </cell>
          <cell r="U188">
            <v>0</v>
          </cell>
          <cell r="V188">
            <v>0.3</v>
          </cell>
        </row>
        <row r="189">
          <cell r="K189">
            <v>396</v>
          </cell>
          <cell r="L189">
            <v>698</v>
          </cell>
          <cell r="M189">
            <v>683.8</v>
          </cell>
          <cell r="N189">
            <v>0</v>
          </cell>
          <cell r="O189">
            <v>683.8</v>
          </cell>
          <cell r="P189">
            <v>125</v>
          </cell>
          <cell r="Q189">
            <v>4.5</v>
          </cell>
          <cell r="R189">
            <v>15.1</v>
          </cell>
          <cell r="S189">
            <v>0.1</v>
          </cell>
          <cell r="T189">
            <v>91.7</v>
          </cell>
          <cell r="U189">
            <v>0</v>
          </cell>
          <cell r="V189">
            <v>2.9</v>
          </cell>
          <cell r="W189">
            <v>10</v>
          </cell>
        </row>
        <row r="190">
          <cell r="K190">
            <v>397</v>
          </cell>
          <cell r="L190">
            <v>246</v>
          </cell>
          <cell r="M190">
            <v>230.5</v>
          </cell>
          <cell r="N190">
            <v>0</v>
          </cell>
          <cell r="O190">
            <v>230.5</v>
          </cell>
          <cell r="P190">
            <v>400</v>
          </cell>
          <cell r="Q190">
            <v>0</v>
          </cell>
          <cell r="R190">
            <v>11.7</v>
          </cell>
          <cell r="S190">
            <v>0</v>
          </cell>
          <cell r="T190">
            <v>28.3</v>
          </cell>
          <cell r="U190">
            <v>0</v>
          </cell>
          <cell r="V190">
            <v>0.8</v>
          </cell>
        </row>
        <row r="191">
          <cell r="K191">
            <v>398</v>
          </cell>
          <cell r="L191">
            <v>291.3</v>
          </cell>
          <cell r="M191">
            <v>271.10000000000002</v>
          </cell>
          <cell r="N191">
            <v>0</v>
          </cell>
          <cell r="O191">
            <v>271.10000000000002</v>
          </cell>
          <cell r="P191">
            <v>235</v>
          </cell>
          <cell r="Q191">
            <v>5</v>
          </cell>
          <cell r="R191">
            <v>12.3</v>
          </cell>
          <cell r="S191">
            <v>0</v>
          </cell>
          <cell r="T191">
            <v>59.3</v>
          </cell>
          <cell r="U191">
            <v>8.1</v>
          </cell>
          <cell r="V191">
            <v>0.9</v>
          </cell>
          <cell r="W191">
            <v>15</v>
          </cell>
        </row>
        <row r="192">
          <cell r="K192">
            <v>399</v>
          </cell>
          <cell r="L192">
            <v>126</v>
          </cell>
          <cell r="M192">
            <v>139.5</v>
          </cell>
          <cell r="N192">
            <v>0</v>
          </cell>
          <cell r="O192">
            <v>139.5</v>
          </cell>
          <cell r="P192">
            <v>439</v>
          </cell>
          <cell r="Q192">
            <v>3.5</v>
          </cell>
          <cell r="R192">
            <v>6.2</v>
          </cell>
          <cell r="S192">
            <v>0</v>
          </cell>
          <cell r="T192">
            <v>19.2</v>
          </cell>
          <cell r="U192">
            <v>0</v>
          </cell>
          <cell r="V192">
            <v>0.6</v>
          </cell>
          <cell r="W192">
            <v>12</v>
          </cell>
        </row>
        <row r="193">
          <cell r="K193">
            <v>400</v>
          </cell>
          <cell r="L193">
            <v>922.7</v>
          </cell>
          <cell r="M193">
            <v>861.7</v>
          </cell>
          <cell r="N193">
            <v>0</v>
          </cell>
          <cell r="O193">
            <v>861.7</v>
          </cell>
          <cell r="P193">
            <v>395.5</v>
          </cell>
          <cell r="Q193">
            <v>12</v>
          </cell>
          <cell r="R193">
            <v>16.8</v>
          </cell>
          <cell r="S193">
            <v>0</v>
          </cell>
          <cell r="T193">
            <v>92.6</v>
          </cell>
          <cell r="U193">
            <v>0</v>
          </cell>
          <cell r="V193">
            <v>2.2000000000000002</v>
          </cell>
          <cell r="W193">
            <v>24</v>
          </cell>
        </row>
        <row r="194">
          <cell r="K194">
            <v>401</v>
          </cell>
          <cell r="L194">
            <v>145</v>
          </cell>
          <cell r="M194">
            <v>146</v>
          </cell>
          <cell r="N194">
            <v>0</v>
          </cell>
          <cell r="O194">
            <v>146</v>
          </cell>
          <cell r="P194">
            <v>196</v>
          </cell>
          <cell r="Q194">
            <v>3</v>
          </cell>
          <cell r="R194">
            <v>2.5</v>
          </cell>
          <cell r="S194">
            <v>0.1</v>
          </cell>
          <cell r="T194">
            <v>43.8</v>
          </cell>
          <cell r="U194">
            <v>10.1</v>
          </cell>
          <cell r="V194">
            <v>0.6</v>
          </cell>
          <cell r="W194">
            <v>8</v>
          </cell>
        </row>
        <row r="195">
          <cell r="K195">
            <v>402</v>
          </cell>
          <cell r="L195">
            <v>2118.6</v>
          </cell>
          <cell r="M195">
            <v>2131.8000000000002</v>
          </cell>
          <cell r="N195">
            <v>0</v>
          </cell>
          <cell r="O195">
            <v>2131.8000000000002</v>
          </cell>
          <cell r="P195">
            <v>69.5</v>
          </cell>
          <cell r="Q195">
            <v>15</v>
          </cell>
          <cell r="R195">
            <v>30.6</v>
          </cell>
          <cell r="S195">
            <v>1.3</v>
          </cell>
          <cell r="T195">
            <v>355.2</v>
          </cell>
          <cell r="U195">
            <v>7.1</v>
          </cell>
          <cell r="V195">
            <v>4.8</v>
          </cell>
          <cell r="W195">
            <v>30</v>
          </cell>
        </row>
        <row r="196">
          <cell r="K196">
            <v>403</v>
          </cell>
          <cell r="L196">
            <v>177.5</v>
          </cell>
          <cell r="M196">
            <v>187.5</v>
          </cell>
          <cell r="N196">
            <v>0</v>
          </cell>
          <cell r="O196">
            <v>187.5</v>
          </cell>
          <cell r="P196">
            <v>339.5</v>
          </cell>
          <cell r="Q196">
            <v>0</v>
          </cell>
          <cell r="R196">
            <v>4.7</v>
          </cell>
          <cell r="S196">
            <v>0</v>
          </cell>
          <cell r="T196">
            <v>25.5</v>
          </cell>
          <cell r="U196">
            <v>0</v>
          </cell>
          <cell r="V196">
            <v>1</v>
          </cell>
        </row>
        <row r="197">
          <cell r="K197">
            <v>404</v>
          </cell>
          <cell r="L197">
            <v>770.5</v>
          </cell>
          <cell r="M197">
            <v>745</v>
          </cell>
          <cell r="N197">
            <v>0</v>
          </cell>
          <cell r="O197">
            <v>745</v>
          </cell>
          <cell r="P197">
            <v>60</v>
          </cell>
          <cell r="Q197">
            <v>7</v>
          </cell>
          <cell r="R197">
            <v>17.3</v>
          </cell>
          <cell r="S197">
            <v>0</v>
          </cell>
          <cell r="T197">
            <v>153.69999999999999</v>
          </cell>
          <cell r="U197">
            <v>19.600000000000001</v>
          </cell>
          <cell r="V197">
            <v>3.2</v>
          </cell>
          <cell r="W197">
            <v>14</v>
          </cell>
        </row>
        <row r="198">
          <cell r="K198">
            <v>405</v>
          </cell>
          <cell r="L198">
            <v>754.2</v>
          </cell>
          <cell r="M198">
            <v>744.5</v>
          </cell>
          <cell r="N198">
            <v>0</v>
          </cell>
          <cell r="O198">
            <v>744.5</v>
          </cell>
          <cell r="P198">
            <v>116</v>
          </cell>
          <cell r="Q198">
            <v>14</v>
          </cell>
          <cell r="R198">
            <v>8.1999999999999993</v>
          </cell>
          <cell r="S198">
            <v>32.799999999999997</v>
          </cell>
          <cell r="T198">
            <v>222.1</v>
          </cell>
          <cell r="U198">
            <v>51.1</v>
          </cell>
          <cell r="V198">
            <v>0.9</v>
          </cell>
          <cell r="W198">
            <v>38</v>
          </cell>
        </row>
        <row r="199">
          <cell r="K199">
            <v>407</v>
          </cell>
          <cell r="L199">
            <v>773.5</v>
          </cell>
          <cell r="M199">
            <v>772.5</v>
          </cell>
          <cell r="N199">
            <v>0</v>
          </cell>
          <cell r="O199">
            <v>772.5</v>
          </cell>
          <cell r="P199">
            <v>489</v>
          </cell>
          <cell r="Q199">
            <v>0</v>
          </cell>
          <cell r="R199">
            <v>11.5</v>
          </cell>
          <cell r="S199">
            <v>0</v>
          </cell>
          <cell r="T199">
            <v>139.5</v>
          </cell>
          <cell r="U199">
            <v>8.1</v>
          </cell>
          <cell r="V199">
            <v>2.1</v>
          </cell>
        </row>
        <row r="200">
          <cell r="K200">
            <v>408</v>
          </cell>
          <cell r="L200">
            <v>531.1</v>
          </cell>
          <cell r="M200">
            <v>534.1</v>
          </cell>
          <cell r="N200">
            <v>0</v>
          </cell>
          <cell r="O200">
            <v>534.1</v>
          </cell>
          <cell r="P200">
            <v>237</v>
          </cell>
          <cell r="Q200">
            <v>0</v>
          </cell>
          <cell r="R200">
            <v>20.3</v>
          </cell>
          <cell r="S200">
            <v>0</v>
          </cell>
          <cell r="T200">
            <v>81.599999999999994</v>
          </cell>
          <cell r="U200">
            <v>0</v>
          </cell>
          <cell r="V200">
            <v>0.9</v>
          </cell>
        </row>
        <row r="201">
          <cell r="K201">
            <v>409</v>
          </cell>
          <cell r="L201">
            <v>1600.8</v>
          </cell>
          <cell r="M201">
            <v>1584</v>
          </cell>
          <cell r="N201">
            <v>0</v>
          </cell>
          <cell r="O201">
            <v>1584</v>
          </cell>
          <cell r="P201">
            <v>52.7</v>
          </cell>
          <cell r="Q201">
            <v>17</v>
          </cell>
          <cell r="R201">
            <v>18</v>
          </cell>
          <cell r="S201">
            <v>0.1</v>
          </cell>
          <cell r="T201">
            <v>430.9</v>
          </cell>
          <cell r="U201">
            <v>99.2</v>
          </cell>
          <cell r="V201">
            <v>2.8</v>
          </cell>
          <cell r="W201">
            <v>40</v>
          </cell>
        </row>
        <row r="202">
          <cell r="K202">
            <v>410</v>
          </cell>
          <cell r="L202">
            <v>556.9</v>
          </cell>
          <cell r="M202">
            <v>577.4</v>
          </cell>
          <cell r="N202">
            <v>0</v>
          </cell>
          <cell r="O202">
            <v>577.4</v>
          </cell>
          <cell r="P202">
            <v>231.8</v>
          </cell>
          <cell r="Q202">
            <v>5</v>
          </cell>
          <cell r="R202">
            <v>33.9</v>
          </cell>
          <cell r="S202">
            <v>0.3</v>
          </cell>
          <cell r="T202">
            <v>87.6</v>
          </cell>
          <cell r="U202">
            <v>0</v>
          </cell>
          <cell r="V202">
            <v>1.2</v>
          </cell>
          <cell r="W202">
            <v>10</v>
          </cell>
        </row>
        <row r="203">
          <cell r="K203">
            <v>411</v>
          </cell>
          <cell r="L203">
            <v>257</v>
          </cell>
          <cell r="M203">
            <v>254</v>
          </cell>
          <cell r="N203">
            <v>0</v>
          </cell>
          <cell r="O203">
            <v>254</v>
          </cell>
          <cell r="P203">
            <v>111.2</v>
          </cell>
          <cell r="Q203">
            <v>0</v>
          </cell>
          <cell r="R203">
            <v>6.3</v>
          </cell>
          <cell r="S203">
            <v>0</v>
          </cell>
          <cell r="T203">
            <v>22.3</v>
          </cell>
          <cell r="U203">
            <v>0</v>
          </cell>
          <cell r="V203">
            <v>1</v>
          </cell>
        </row>
        <row r="204">
          <cell r="K204">
            <v>412</v>
          </cell>
          <cell r="L204">
            <v>320</v>
          </cell>
          <cell r="M204">
            <v>326.5</v>
          </cell>
          <cell r="N204">
            <v>0</v>
          </cell>
          <cell r="O204">
            <v>326.5</v>
          </cell>
          <cell r="P204">
            <v>674</v>
          </cell>
          <cell r="Q204">
            <v>0</v>
          </cell>
          <cell r="R204">
            <v>4.2</v>
          </cell>
          <cell r="S204">
            <v>0</v>
          </cell>
          <cell r="T204">
            <v>35.6</v>
          </cell>
          <cell r="U204">
            <v>0</v>
          </cell>
          <cell r="V204">
            <v>1.5</v>
          </cell>
        </row>
        <row r="205">
          <cell r="K205">
            <v>413</v>
          </cell>
          <cell r="L205">
            <v>1768.5</v>
          </cell>
          <cell r="M205">
            <v>1780.7</v>
          </cell>
          <cell r="N205">
            <v>0</v>
          </cell>
          <cell r="O205">
            <v>1780.7</v>
          </cell>
          <cell r="P205">
            <v>125</v>
          </cell>
          <cell r="Q205">
            <v>17</v>
          </cell>
          <cell r="R205">
            <v>34.6</v>
          </cell>
          <cell r="S205">
            <v>5.0999999999999996</v>
          </cell>
          <cell r="T205">
            <v>454.2</v>
          </cell>
          <cell r="U205">
            <v>104.6</v>
          </cell>
          <cell r="V205">
            <v>3.3</v>
          </cell>
          <cell r="W205">
            <v>34</v>
          </cell>
        </row>
        <row r="206">
          <cell r="K206">
            <v>415</v>
          </cell>
          <cell r="L206">
            <v>844.7</v>
          </cell>
          <cell r="M206">
            <v>847.1</v>
          </cell>
          <cell r="N206">
            <v>0</v>
          </cell>
          <cell r="O206">
            <v>847.1</v>
          </cell>
          <cell r="P206">
            <v>331</v>
          </cell>
          <cell r="Q206">
            <v>0</v>
          </cell>
          <cell r="R206">
            <v>16.899999999999999</v>
          </cell>
          <cell r="S206">
            <v>0</v>
          </cell>
          <cell r="T206">
            <v>167.4</v>
          </cell>
          <cell r="U206">
            <v>21.3</v>
          </cell>
          <cell r="V206">
            <v>1.9</v>
          </cell>
        </row>
        <row r="207">
          <cell r="K207">
            <v>416</v>
          </cell>
          <cell r="L207">
            <v>1673.4</v>
          </cell>
          <cell r="M207">
            <v>1706.7</v>
          </cell>
          <cell r="N207">
            <v>0</v>
          </cell>
          <cell r="O207">
            <v>1706.7</v>
          </cell>
          <cell r="P207">
            <v>156</v>
          </cell>
          <cell r="Q207">
            <v>0</v>
          </cell>
          <cell r="R207">
            <v>22</v>
          </cell>
          <cell r="S207">
            <v>2.6</v>
          </cell>
          <cell r="T207">
            <v>138.6</v>
          </cell>
          <cell r="U207">
            <v>0</v>
          </cell>
          <cell r="V207">
            <v>2.4</v>
          </cell>
        </row>
        <row r="208">
          <cell r="K208">
            <v>417</v>
          </cell>
          <cell r="L208">
            <v>745.2</v>
          </cell>
          <cell r="M208">
            <v>703.8</v>
          </cell>
          <cell r="N208">
            <v>0</v>
          </cell>
          <cell r="O208">
            <v>703.8</v>
          </cell>
          <cell r="P208">
            <v>537</v>
          </cell>
          <cell r="Q208">
            <v>7.5</v>
          </cell>
          <cell r="R208">
            <v>15.2</v>
          </cell>
          <cell r="S208">
            <v>3.5</v>
          </cell>
          <cell r="T208">
            <v>133.19999999999999</v>
          </cell>
          <cell r="U208">
            <v>7.8</v>
          </cell>
          <cell r="V208">
            <v>1.4</v>
          </cell>
          <cell r="W208">
            <v>15</v>
          </cell>
        </row>
        <row r="209">
          <cell r="K209">
            <v>418</v>
          </cell>
          <cell r="L209">
            <v>2264.9</v>
          </cell>
          <cell r="M209">
            <v>2254.1999999999998</v>
          </cell>
          <cell r="N209">
            <v>0</v>
          </cell>
          <cell r="O209">
            <v>2254.1999999999998</v>
          </cell>
          <cell r="P209">
            <v>156.30000000000001</v>
          </cell>
          <cell r="Q209">
            <v>15.5</v>
          </cell>
          <cell r="R209">
            <v>23.5</v>
          </cell>
          <cell r="S209">
            <v>3.7</v>
          </cell>
          <cell r="T209">
            <v>366.2</v>
          </cell>
          <cell r="U209">
            <v>1.1000000000000001</v>
          </cell>
          <cell r="V209">
            <v>14.8</v>
          </cell>
          <cell r="W209">
            <v>34</v>
          </cell>
        </row>
        <row r="210">
          <cell r="K210">
            <v>419</v>
          </cell>
          <cell r="L210">
            <v>372.5</v>
          </cell>
          <cell r="M210">
            <v>372.5</v>
          </cell>
          <cell r="N210">
            <v>0</v>
          </cell>
          <cell r="O210">
            <v>372.5</v>
          </cell>
          <cell r="P210">
            <v>167.5</v>
          </cell>
          <cell r="Q210">
            <v>0</v>
          </cell>
          <cell r="R210">
            <v>7.2</v>
          </cell>
          <cell r="S210">
            <v>0</v>
          </cell>
          <cell r="T210">
            <v>54.7</v>
          </cell>
          <cell r="U210">
            <v>0</v>
          </cell>
          <cell r="V210">
            <v>0.9</v>
          </cell>
          <cell r="W210">
            <v>10</v>
          </cell>
        </row>
        <row r="211">
          <cell r="K211">
            <v>420</v>
          </cell>
          <cell r="L211">
            <v>647.6</v>
          </cell>
          <cell r="M211">
            <v>607.29999999999995</v>
          </cell>
          <cell r="N211">
            <v>0</v>
          </cell>
          <cell r="O211">
            <v>607.29999999999995</v>
          </cell>
          <cell r="P211">
            <v>127.3</v>
          </cell>
          <cell r="Q211">
            <v>0</v>
          </cell>
          <cell r="R211">
            <v>6.4</v>
          </cell>
          <cell r="S211">
            <v>0</v>
          </cell>
          <cell r="T211">
            <v>118.6</v>
          </cell>
          <cell r="U211">
            <v>9.3000000000000007</v>
          </cell>
          <cell r="V211">
            <v>1.1000000000000001</v>
          </cell>
        </row>
        <row r="212">
          <cell r="K212">
            <v>421</v>
          </cell>
          <cell r="L212">
            <v>427.5</v>
          </cell>
          <cell r="M212">
            <v>421</v>
          </cell>
          <cell r="N212">
            <v>0</v>
          </cell>
          <cell r="O212">
            <v>421</v>
          </cell>
          <cell r="P212">
            <v>109</v>
          </cell>
          <cell r="Q212">
            <v>0</v>
          </cell>
          <cell r="R212">
            <v>9.6</v>
          </cell>
          <cell r="S212">
            <v>0</v>
          </cell>
          <cell r="T212">
            <v>40.1</v>
          </cell>
          <cell r="U212">
            <v>0</v>
          </cell>
          <cell r="V212">
            <v>1.2</v>
          </cell>
        </row>
        <row r="213">
          <cell r="K213">
            <v>422</v>
          </cell>
          <cell r="L213">
            <v>242.5</v>
          </cell>
          <cell r="M213">
            <v>240.5</v>
          </cell>
          <cell r="N213">
            <v>0</v>
          </cell>
          <cell r="O213">
            <v>240.5</v>
          </cell>
          <cell r="P213">
            <v>459.8</v>
          </cell>
          <cell r="Q213">
            <v>0</v>
          </cell>
          <cell r="R213">
            <v>0</v>
          </cell>
          <cell r="S213">
            <v>0</v>
          </cell>
          <cell r="T213">
            <v>38.299999999999997</v>
          </cell>
          <cell r="U213">
            <v>0</v>
          </cell>
          <cell r="V213">
            <v>0.6</v>
          </cell>
        </row>
        <row r="214">
          <cell r="K214">
            <v>423</v>
          </cell>
          <cell r="L214">
            <v>413.5</v>
          </cell>
          <cell r="M214">
            <v>395</v>
          </cell>
          <cell r="N214">
            <v>0</v>
          </cell>
          <cell r="O214">
            <v>395</v>
          </cell>
          <cell r="P214">
            <v>156</v>
          </cell>
          <cell r="Q214">
            <v>5</v>
          </cell>
          <cell r="R214">
            <v>7.3</v>
          </cell>
          <cell r="S214">
            <v>0</v>
          </cell>
          <cell r="T214">
            <v>42</v>
          </cell>
          <cell r="U214">
            <v>0</v>
          </cell>
          <cell r="V214">
            <v>1.4</v>
          </cell>
          <cell r="W214">
            <v>10</v>
          </cell>
        </row>
        <row r="215">
          <cell r="K215">
            <v>426</v>
          </cell>
          <cell r="L215">
            <v>235</v>
          </cell>
          <cell r="M215">
            <v>221.5</v>
          </cell>
          <cell r="N215">
            <v>0</v>
          </cell>
          <cell r="O215">
            <v>221.5</v>
          </cell>
          <cell r="P215">
            <v>194.8</v>
          </cell>
          <cell r="Q215">
            <v>0</v>
          </cell>
          <cell r="R215">
            <v>3.6</v>
          </cell>
          <cell r="S215">
            <v>0</v>
          </cell>
          <cell r="T215">
            <v>30.1</v>
          </cell>
          <cell r="U215">
            <v>0</v>
          </cell>
          <cell r="V215">
            <v>0.4</v>
          </cell>
        </row>
        <row r="216">
          <cell r="K216">
            <v>428</v>
          </cell>
          <cell r="L216">
            <v>3000.9</v>
          </cell>
          <cell r="M216">
            <v>3019.3</v>
          </cell>
          <cell r="N216">
            <v>0</v>
          </cell>
          <cell r="O216">
            <v>3019.3</v>
          </cell>
          <cell r="P216">
            <v>190</v>
          </cell>
          <cell r="Q216">
            <v>15</v>
          </cell>
          <cell r="R216">
            <v>52.7</v>
          </cell>
          <cell r="S216">
            <v>164.6</v>
          </cell>
          <cell r="T216">
            <v>817.6</v>
          </cell>
          <cell r="U216">
            <v>188.3</v>
          </cell>
          <cell r="V216">
            <v>5.0999999999999996</v>
          </cell>
          <cell r="W216">
            <v>30</v>
          </cell>
        </row>
        <row r="217">
          <cell r="K217">
            <v>429</v>
          </cell>
          <cell r="L217">
            <v>350</v>
          </cell>
          <cell r="M217">
            <v>337</v>
          </cell>
          <cell r="N217">
            <v>0</v>
          </cell>
          <cell r="O217">
            <v>337</v>
          </cell>
          <cell r="P217">
            <v>95</v>
          </cell>
          <cell r="Q217">
            <v>0</v>
          </cell>
          <cell r="R217">
            <v>4.0999999999999996</v>
          </cell>
          <cell r="S217">
            <v>0</v>
          </cell>
          <cell r="T217">
            <v>47.9</v>
          </cell>
          <cell r="U217">
            <v>0</v>
          </cell>
          <cell r="V217">
            <v>1.2</v>
          </cell>
        </row>
        <row r="218">
          <cell r="K218">
            <v>430</v>
          </cell>
          <cell r="L218">
            <v>566.5</v>
          </cell>
          <cell r="M218">
            <v>556.5</v>
          </cell>
          <cell r="N218">
            <v>0</v>
          </cell>
          <cell r="O218">
            <v>556.5</v>
          </cell>
          <cell r="P218">
            <v>156.4</v>
          </cell>
          <cell r="Q218">
            <v>0</v>
          </cell>
          <cell r="R218">
            <v>14.3</v>
          </cell>
          <cell r="S218">
            <v>9.8000000000000007</v>
          </cell>
          <cell r="T218">
            <v>141.80000000000001</v>
          </cell>
          <cell r="U218">
            <v>32.700000000000003</v>
          </cell>
          <cell r="V218">
            <v>1.5</v>
          </cell>
        </row>
        <row r="219">
          <cell r="K219">
            <v>431</v>
          </cell>
          <cell r="L219">
            <v>636.29999999999995</v>
          </cell>
          <cell r="M219">
            <v>624.5</v>
          </cell>
          <cell r="N219">
            <v>0</v>
          </cell>
          <cell r="O219">
            <v>624.5</v>
          </cell>
          <cell r="P219">
            <v>292</v>
          </cell>
          <cell r="Q219">
            <v>13.5</v>
          </cell>
          <cell r="R219">
            <v>13.3</v>
          </cell>
          <cell r="S219">
            <v>0.1</v>
          </cell>
          <cell r="T219">
            <v>119</v>
          </cell>
          <cell r="U219">
            <v>9.5</v>
          </cell>
          <cell r="V219">
            <v>1.9</v>
          </cell>
          <cell r="W219">
            <v>40</v>
          </cell>
        </row>
        <row r="220">
          <cell r="K220">
            <v>432</v>
          </cell>
          <cell r="L220">
            <v>249.5</v>
          </cell>
          <cell r="M220">
            <v>250.5</v>
          </cell>
          <cell r="N220">
            <v>0</v>
          </cell>
          <cell r="O220">
            <v>250.5</v>
          </cell>
          <cell r="P220">
            <v>193.3</v>
          </cell>
          <cell r="Q220">
            <v>0</v>
          </cell>
          <cell r="R220">
            <v>4.4000000000000004</v>
          </cell>
          <cell r="S220">
            <v>0</v>
          </cell>
          <cell r="T220">
            <v>15</v>
          </cell>
          <cell r="U220">
            <v>0</v>
          </cell>
          <cell r="V220">
            <v>0.3</v>
          </cell>
        </row>
        <row r="221">
          <cell r="K221">
            <v>434</v>
          </cell>
          <cell r="L221">
            <v>1044</v>
          </cell>
          <cell r="M221">
            <v>1013.1</v>
          </cell>
          <cell r="N221">
            <v>0</v>
          </cell>
          <cell r="O221">
            <v>1013.1</v>
          </cell>
          <cell r="P221">
            <v>201</v>
          </cell>
          <cell r="Q221">
            <v>12</v>
          </cell>
          <cell r="R221">
            <v>8.8000000000000007</v>
          </cell>
          <cell r="S221">
            <v>0</v>
          </cell>
          <cell r="T221">
            <v>181</v>
          </cell>
          <cell r="U221">
            <v>7.2</v>
          </cell>
          <cell r="V221">
            <v>2.5</v>
          </cell>
          <cell r="W221">
            <v>24</v>
          </cell>
        </row>
        <row r="222">
          <cell r="K222">
            <v>435</v>
          </cell>
          <cell r="L222">
            <v>1490.9</v>
          </cell>
          <cell r="M222">
            <v>1479.8</v>
          </cell>
          <cell r="N222">
            <v>21.5</v>
          </cell>
          <cell r="O222">
            <v>1501.3</v>
          </cell>
          <cell r="P222">
            <v>101.5</v>
          </cell>
          <cell r="Q222">
            <v>0</v>
          </cell>
          <cell r="R222">
            <v>48.3</v>
          </cell>
          <cell r="S222">
            <v>2.1</v>
          </cell>
          <cell r="T222">
            <v>222.5</v>
          </cell>
          <cell r="U222">
            <v>0</v>
          </cell>
          <cell r="V222">
            <v>3.9</v>
          </cell>
        </row>
        <row r="223">
          <cell r="K223">
            <v>436</v>
          </cell>
          <cell r="L223">
            <v>798</v>
          </cell>
          <cell r="M223">
            <v>751.5</v>
          </cell>
          <cell r="N223">
            <v>0</v>
          </cell>
          <cell r="O223">
            <v>751.5</v>
          </cell>
          <cell r="P223">
            <v>168</v>
          </cell>
          <cell r="Q223">
            <v>11.5</v>
          </cell>
          <cell r="R223">
            <v>9.3000000000000007</v>
          </cell>
          <cell r="S223">
            <v>0.4</v>
          </cell>
          <cell r="T223">
            <v>138.19999999999999</v>
          </cell>
          <cell r="U223">
            <v>5.0999999999999996</v>
          </cell>
          <cell r="V223">
            <v>2.2999999999999998</v>
          </cell>
          <cell r="W223">
            <v>30</v>
          </cell>
        </row>
        <row r="224">
          <cell r="K224">
            <v>437</v>
          </cell>
          <cell r="L224">
            <v>5594.5</v>
          </cell>
          <cell r="M224">
            <v>5707</v>
          </cell>
          <cell r="N224">
            <v>0</v>
          </cell>
          <cell r="O224">
            <v>5707</v>
          </cell>
          <cell r="P224">
            <v>128</v>
          </cell>
          <cell r="Q224">
            <v>29</v>
          </cell>
          <cell r="R224">
            <v>46.8</v>
          </cell>
          <cell r="S224">
            <v>9.1</v>
          </cell>
          <cell r="T224">
            <v>726.9</v>
          </cell>
          <cell r="U224">
            <v>0</v>
          </cell>
          <cell r="V224">
            <v>9.3000000000000007</v>
          </cell>
          <cell r="W224">
            <v>60</v>
          </cell>
        </row>
        <row r="225">
          <cell r="K225">
            <v>438</v>
          </cell>
          <cell r="L225">
            <v>367.5</v>
          </cell>
          <cell r="M225">
            <v>388.5</v>
          </cell>
          <cell r="N225">
            <v>0</v>
          </cell>
          <cell r="O225">
            <v>388.5</v>
          </cell>
          <cell r="P225">
            <v>490</v>
          </cell>
          <cell r="Q225">
            <v>0</v>
          </cell>
          <cell r="R225">
            <v>5.3</v>
          </cell>
          <cell r="S225">
            <v>0.8</v>
          </cell>
          <cell r="T225">
            <v>35.6</v>
          </cell>
          <cell r="U225">
            <v>0</v>
          </cell>
          <cell r="V225">
            <v>1.7</v>
          </cell>
        </row>
        <row r="226">
          <cell r="K226">
            <v>439</v>
          </cell>
          <cell r="L226">
            <v>524.1</v>
          </cell>
          <cell r="M226">
            <v>496</v>
          </cell>
          <cell r="N226">
            <v>0</v>
          </cell>
          <cell r="O226">
            <v>496</v>
          </cell>
          <cell r="P226">
            <v>42</v>
          </cell>
          <cell r="Q226">
            <v>0</v>
          </cell>
          <cell r="R226">
            <v>13.4</v>
          </cell>
          <cell r="S226">
            <v>0</v>
          </cell>
          <cell r="T226">
            <v>57</v>
          </cell>
          <cell r="U226">
            <v>0</v>
          </cell>
          <cell r="V226">
            <v>1.2</v>
          </cell>
        </row>
        <row r="227">
          <cell r="K227">
            <v>440</v>
          </cell>
          <cell r="L227">
            <v>747</v>
          </cell>
          <cell r="M227">
            <v>744</v>
          </cell>
          <cell r="N227">
            <v>0</v>
          </cell>
          <cell r="O227">
            <v>744</v>
          </cell>
          <cell r="P227">
            <v>130</v>
          </cell>
          <cell r="Q227">
            <v>10</v>
          </cell>
          <cell r="R227">
            <v>27.4</v>
          </cell>
          <cell r="S227">
            <v>0</v>
          </cell>
          <cell r="T227">
            <v>136.30000000000001</v>
          </cell>
          <cell r="U227">
            <v>8.6</v>
          </cell>
          <cell r="V227">
            <v>1.1000000000000001</v>
          </cell>
          <cell r="W227">
            <v>20</v>
          </cell>
        </row>
        <row r="228">
          <cell r="K228">
            <v>443</v>
          </cell>
          <cell r="L228">
            <v>5994</v>
          </cell>
          <cell r="M228">
            <v>6154.3</v>
          </cell>
          <cell r="N228">
            <v>0</v>
          </cell>
          <cell r="O228">
            <v>6154.3</v>
          </cell>
          <cell r="P228">
            <v>425.7</v>
          </cell>
          <cell r="Q228">
            <v>74.5</v>
          </cell>
          <cell r="R228">
            <v>132.1</v>
          </cell>
          <cell r="S228">
            <v>820.4</v>
          </cell>
          <cell r="T228">
            <v>2078.4</v>
          </cell>
          <cell r="U228">
            <v>478.6</v>
          </cell>
          <cell r="V228">
            <v>11.2</v>
          </cell>
          <cell r="W228">
            <v>149</v>
          </cell>
        </row>
        <row r="229">
          <cell r="K229">
            <v>444</v>
          </cell>
          <cell r="L229">
            <v>334.2</v>
          </cell>
          <cell r="M229">
            <v>356.5</v>
          </cell>
          <cell r="N229">
            <v>0</v>
          </cell>
          <cell r="O229">
            <v>356.5</v>
          </cell>
          <cell r="P229">
            <v>244.5</v>
          </cell>
          <cell r="Q229">
            <v>5</v>
          </cell>
          <cell r="R229">
            <v>5.4</v>
          </cell>
          <cell r="S229">
            <v>0.1</v>
          </cell>
          <cell r="T229">
            <v>57.9</v>
          </cell>
          <cell r="U229">
            <v>0.1</v>
          </cell>
          <cell r="V229">
            <v>0.7</v>
          </cell>
          <cell r="W229">
            <v>10</v>
          </cell>
        </row>
        <row r="230">
          <cell r="K230">
            <v>445</v>
          </cell>
          <cell r="L230">
            <v>1753.2</v>
          </cell>
          <cell r="M230">
            <v>1746.6</v>
          </cell>
          <cell r="N230">
            <v>0</v>
          </cell>
          <cell r="O230">
            <v>1746.6</v>
          </cell>
          <cell r="P230">
            <v>120</v>
          </cell>
          <cell r="Q230">
            <v>27.5</v>
          </cell>
          <cell r="R230">
            <v>55.3</v>
          </cell>
          <cell r="S230">
            <v>3.1</v>
          </cell>
          <cell r="T230">
            <v>530.79999999999995</v>
          </cell>
          <cell r="U230">
            <v>122.2</v>
          </cell>
          <cell r="V230">
            <v>4.9000000000000004</v>
          </cell>
          <cell r="W230">
            <v>56</v>
          </cell>
        </row>
        <row r="231">
          <cell r="K231">
            <v>446</v>
          </cell>
          <cell r="L231">
            <v>1886.4</v>
          </cell>
          <cell r="M231">
            <v>1935.3</v>
          </cell>
          <cell r="N231">
            <v>0</v>
          </cell>
          <cell r="O231">
            <v>1935.3</v>
          </cell>
          <cell r="P231">
            <v>210.9</v>
          </cell>
          <cell r="Q231">
            <v>14</v>
          </cell>
          <cell r="R231">
            <v>27.9</v>
          </cell>
          <cell r="S231">
            <v>3</v>
          </cell>
          <cell r="T231">
            <v>487.5</v>
          </cell>
          <cell r="U231">
            <v>112.2</v>
          </cell>
          <cell r="V231">
            <v>4.3</v>
          </cell>
          <cell r="W231">
            <v>28</v>
          </cell>
        </row>
        <row r="232">
          <cell r="K232">
            <v>447</v>
          </cell>
          <cell r="L232">
            <v>786.1</v>
          </cell>
          <cell r="M232">
            <v>823.5</v>
          </cell>
          <cell r="N232">
            <v>0</v>
          </cell>
          <cell r="O232">
            <v>823.5</v>
          </cell>
          <cell r="P232">
            <v>140</v>
          </cell>
          <cell r="Q232">
            <v>12</v>
          </cell>
          <cell r="R232">
            <v>18.3</v>
          </cell>
          <cell r="S232">
            <v>0</v>
          </cell>
          <cell r="T232">
            <v>210.7</v>
          </cell>
          <cell r="U232">
            <v>48.5</v>
          </cell>
          <cell r="V232">
            <v>2.2000000000000002</v>
          </cell>
          <cell r="W232">
            <v>24</v>
          </cell>
        </row>
        <row r="233">
          <cell r="K233">
            <v>448</v>
          </cell>
          <cell r="L233">
            <v>420.3</v>
          </cell>
          <cell r="M233">
            <v>399.3</v>
          </cell>
          <cell r="N233">
            <v>0</v>
          </cell>
          <cell r="O233">
            <v>399.3</v>
          </cell>
          <cell r="P233">
            <v>144</v>
          </cell>
          <cell r="Q233">
            <v>9</v>
          </cell>
          <cell r="R233">
            <v>4.8</v>
          </cell>
          <cell r="S233">
            <v>0.3</v>
          </cell>
          <cell r="T233">
            <v>31</v>
          </cell>
          <cell r="U233">
            <v>0</v>
          </cell>
          <cell r="V233">
            <v>1.4</v>
          </cell>
          <cell r="W233">
            <v>18</v>
          </cell>
        </row>
        <row r="234">
          <cell r="K234">
            <v>449</v>
          </cell>
          <cell r="L234">
            <v>669.8</v>
          </cell>
          <cell r="M234">
            <v>657.9</v>
          </cell>
          <cell r="N234">
            <v>0</v>
          </cell>
          <cell r="O234">
            <v>657.9</v>
          </cell>
          <cell r="P234">
            <v>117</v>
          </cell>
          <cell r="Q234">
            <v>0</v>
          </cell>
          <cell r="R234">
            <v>16.600000000000001</v>
          </cell>
          <cell r="S234">
            <v>0</v>
          </cell>
          <cell r="T234">
            <v>73.400000000000006</v>
          </cell>
          <cell r="U234">
            <v>0</v>
          </cell>
          <cell r="V234">
            <v>2.4</v>
          </cell>
        </row>
        <row r="235">
          <cell r="K235">
            <v>450</v>
          </cell>
          <cell r="L235">
            <v>3457.5</v>
          </cell>
          <cell r="M235">
            <v>3435.3</v>
          </cell>
          <cell r="N235">
            <v>0</v>
          </cell>
          <cell r="O235">
            <v>3435.3</v>
          </cell>
          <cell r="P235">
            <v>140</v>
          </cell>
          <cell r="Q235">
            <v>0</v>
          </cell>
          <cell r="R235">
            <v>41</v>
          </cell>
          <cell r="S235">
            <v>16.5</v>
          </cell>
          <cell r="T235">
            <v>434.1</v>
          </cell>
          <cell r="U235">
            <v>0</v>
          </cell>
          <cell r="V235">
            <v>12.1</v>
          </cell>
        </row>
        <row r="236">
          <cell r="K236">
            <v>452</v>
          </cell>
          <cell r="L236">
            <v>449.7</v>
          </cell>
          <cell r="M236">
            <v>437.5</v>
          </cell>
          <cell r="N236">
            <v>0</v>
          </cell>
          <cell r="O236">
            <v>437.5</v>
          </cell>
          <cell r="P236">
            <v>690</v>
          </cell>
          <cell r="Q236">
            <v>11.5</v>
          </cell>
          <cell r="R236">
            <v>5.6</v>
          </cell>
          <cell r="S236">
            <v>33.799999999999997</v>
          </cell>
          <cell r="T236">
            <v>96.2</v>
          </cell>
          <cell r="U236">
            <v>15.8</v>
          </cell>
          <cell r="V236">
            <v>1.6</v>
          </cell>
          <cell r="W236">
            <v>30</v>
          </cell>
        </row>
        <row r="237">
          <cell r="K237">
            <v>453</v>
          </cell>
          <cell r="L237">
            <v>3366.8</v>
          </cell>
          <cell r="M237">
            <v>3462.6</v>
          </cell>
          <cell r="N237">
            <v>28.8</v>
          </cell>
          <cell r="O237">
            <v>3491.4</v>
          </cell>
          <cell r="P237">
            <v>17</v>
          </cell>
          <cell r="Q237">
            <v>56.5</v>
          </cell>
          <cell r="R237">
            <v>44.7</v>
          </cell>
          <cell r="S237">
            <v>2.8</v>
          </cell>
          <cell r="T237">
            <v>906.1</v>
          </cell>
          <cell r="U237">
            <v>208.6</v>
          </cell>
          <cell r="V237">
            <v>10.7</v>
          </cell>
          <cell r="W237">
            <v>144</v>
          </cell>
        </row>
        <row r="238">
          <cell r="K238">
            <v>454</v>
          </cell>
          <cell r="L238">
            <v>311.2</v>
          </cell>
          <cell r="M238">
            <v>310.5</v>
          </cell>
          <cell r="N238">
            <v>0</v>
          </cell>
          <cell r="O238">
            <v>310.5</v>
          </cell>
          <cell r="P238">
            <v>74</v>
          </cell>
          <cell r="Q238">
            <v>3.5</v>
          </cell>
          <cell r="R238">
            <v>6.6</v>
          </cell>
          <cell r="S238">
            <v>0</v>
          </cell>
          <cell r="T238">
            <v>54.7</v>
          </cell>
          <cell r="U238">
            <v>1.8</v>
          </cell>
          <cell r="V238">
            <v>0.8</v>
          </cell>
          <cell r="W238">
            <v>12</v>
          </cell>
        </row>
        <row r="239">
          <cell r="K239">
            <v>456</v>
          </cell>
          <cell r="L239">
            <v>280.5</v>
          </cell>
          <cell r="M239">
            <v>289.8</v>
          </cell>
          <cell r="N239">
            <v>0</v>
          </cell>
          <cell r="O239">
            <v>289.8</v>
          </cell>
          <cell r="P239">
            <v>133</v>
          </cell>
          <cell r="Q239">
            <v>0</v>
          </cell>
          <cell r="R239">
            <v>7.8</v>
          </cell>
          <cell r="S239">
            <v>0</v>
          </cell>
          <cell r="T239">
            <v>79.8</v>
          </cell>
          <cell r="U239">
            <v>18.399999999999999</v>
          </cell>
          <cell r="V239">
            <v>0.3</v>
          </cell>
        </row>
        <row r="240">
          <cell r="K240">
            <v>457</v>
          </cell>
          <cell r="L240">
            <v>6969.8</v>
          </cell>
          <cell r="M240">
            <v>7003.7</v>
          </cell>
          <cell r="N240">
            <v>0</v>
          </cell>
          <cell r="O240">
            <v>7003.7</v>
          </cell>
          <cell r="P240">
            <v>928</v>
          </cell>
          <cell r="Q240">
            <v>98.5</v>
          </cell>
          <cell r="R240">
            <v>113.6</v>
          </cell>
          <cell r="S240">
            <v>621.1</v>
          </cell>
          <cell r="T240">
            <v>1965.4</v>
          </cell>
          <cell r="U240">
            <v>452.6</v>
          </cell>
          <cell r="V240">
            <v>16.100000000000001</v>
          </cell>
          <cell r="W240">
            <v>204</v>
          </cell>
        </row>
        <row r="241">
          <cell r="K241">
            <v>458</v>
          </cell>
          <cell r="L241">
            <v>1924</v>
          </cell>
          <cell r="M241">
            <v>1948.8</v>
          </cell>
          <cell r="N241">
            <v>0</v>
          </cell>
          <cell r="O241">
            <v>1948.8</v>
          </cell>
          <cell r="P241">
            <v>89.6</v>
          </cell>
          <cell r="Q241">
            <v>0</v>
          </cell>
          <cell r="R241">
            <v>35.4</v>
          </cell>
          <cell r="S241">
            <v>1.8</v>
          </cell>
          <cell r="T241">
            <v>139.5</v>
          </cell>
          <cell r="U241">
            <v>0</v>
          </cell>
          <cell r="V241">
            <v>2.7</v>
          </cell>
        </row>
        <row r="242">
          <cell r="K242">
            <v>459</v>
          </cell>
          <cell r="L242">
            <v>243.3</v>
          </cell>
          <cell r="M242">
            <v>241.9</v>
          </cell>
          <cell r="N242">
            <v>0</v>
          </cell>
          <cell r="O242">
            <v>241.9</v>
          </cell>
          <cell r="P242">
            <v>358.2</v>
          </cell>
          <cell r="Q242">
            <v>2.5</v>
          </cell>
          <cell r="R242">
            <v>0</v>
          </cell>
          <cell r="S242">
            <v>0.2</v>
          </cell>
          <cell r="T242">
            <v>53.4</v>
          </cell>
          <cell r="U242">
            <v>10.3</v>
          </cell>
          <cell r="V242">
            <v>0.7</v>
          </cell>
          <cell r="W242">
            <v>12</v>
          </cell>
        </row>
        <row r="243">
          <cell r="K243">
            <v>460</v>
          </cell>
          <cell r="L243">
            <v>810.3</v>
          </cell>
          <cell r="M243">
            <v>817.8</v>
          </cell>
          <cell r="N243">
            <v>0</v>
          </cell>
          <cell r="O243">
            <v>817.8</v>
          </cell>
          <cell r="P243">
            <v>60</v>
          </cell>
          <cell r="Q243">
            <v>0</v>
          </cell>
          <cell r="R243">
            <v>17.7</v>
          </cell>
          <cell r="S243">
            <v>5.2</v>
          </cell>
          <cell r="T243">
            <v>83</v>
          </cell>
          <cell r="U243">
            <v>0</v>
          </cell>
          <cell r="V243">
            <v>1.4</v>
          </cell>
        </row>
        <row r="244">
          <cell r="K244">
            <v>461</v>
          </cell>
          <cell r="L244">
            <v>709.5</v>
          </cell>
          <cell r="M244">
            <v>687.5</v>
          </cell>
          <cell r="N244">
            <v>0</v>
          </cell>
          <cell r="O244">
            <v>687.5</v>
          </cell>
          <cell r="P244">
            <v>119</v>
          </cell>
          <cell r="Q244">
            <v>8</v>
          </cell>
          <cell r="R244">
            <v>14.7</v>
          </cell>
          <cell r="S244">
            <v>0</v>
          </cell>
          <cell r="T244">
            <v>167.8</v>
          </cell>
          <cell r="U244">
            <v>38.6</v>
          </cell>
          <cell r="V244">
            <v>1.3</v>
          </cell>
          <cell r="W244">
            <v>16</v>
          </cell>
        </row>
        <row r="245">
          <cell r="K245">
            <v>462</v>
          </cell>
          <cell r="L245">
            <v>331.9</v>
          </cell>
          <cell r="M245">
            <v>324.89999999999998</v>
          </cell>
          <cell r="N245">
            <v>0</v>
          </cell>
          <cell r="O245">
            <v>324.89999999999998</v>
          </cell>
          <cell r="P245">
            <v>308.89999999999998</v>
          </cell>
          <cell r="Q245">
            <v>0</v>
          </cell>
          <cell r="R245">
            <v>8</v>
          </cell>
          <cell r="S245">
            <v>0</v>
          </cell>
          <cell r="T245">
            <v>74.3</v>
          </cell>
          <cell r="U245">
            <v>15.1</v>
          </cell>
          <cell r="V245">
            <v>0.1</v>
          </cell>
        </row>
        <row r="246">
          <cell r="K246">
            <v>463</v>
          </cell>
          <cell r="L246">
            <v>365.5</v>
          </cell>
          <cell r="M246">
            <v>356</v>
          </cell>
          <cell r="N246">
            <v>0</v>
          </cell>
          <cell r="O246">
            <v>356</v>
          </cell>
          <cell r="P246">
            <v>140</v>
          </cell>
          <cell r="Q246">
            <v>0</v>
          </cell>
          <cell r="R246">
            <v>6.9</v>
          </cell>
          <cell r="S246">
            <v>0</v>
          </cell>
          <cell r="T246">
            <v>30.1</v>
          </cell>
          <cell r="U246">
            <v>0</v>
          </cell>
          <cell r="V246">
            <v>1.6</v>
          </cell>
          <cell r="W246">
            <v>4</v>
          </cell>
        </row>
        <row r="247">
          <cell r="K247">
            <v>464</v>
          </cell>
          <cell r="L247">
            <v>1803.3</v>
          </cell>
          <cell r="M247">
            <v>1851.6</v>
          </cell>
          <cell r="N247">
            <v>0</v>
          </cell>
          <cell r="O247">
            <v>1851.6</v>
          </cell>
          <cell r="P247">
            <v>142</v>
          </cell>
          <cell r="Q247">
            <v>0</v>
          </cell>
          <cell r="R247">
            <v>27.3</v>
          </cell>
          <cell r="S247">
            <v>0</v>
          </cell>
          <cell r="T247">
            <v>229.4</v>
          </cell>
          <cell r="U247">
            <v>0</v>
          </cell>
          <cell r="V247">
            <v>5.8</v>
          </cell>
        </row>
        <row r="248">
          <cell r="K248">
            <v>465</v>
          </cell>
          <cell r="L248">
            <v>2290</v>
          </cell>
          <cell r="M248">
            <v>2287.6999999999998</v>
          </cell>
          <cell r="N248">
            <v>0</v>
          </cell>
          <cell r="O248">
            <v>2287.6999999999998</v>
          </cell>
          <cell r="P248">
            <v>262</v>
          </cell>
          <cell r="Q248">
            <v>15</v>
          </cell>
          <cell r="R248">
            <v>58</v>
          </cell>
          <cell r="S248">
            <v>6.1</v>
          </cell>
          <cell r="T248">
            <v>523</v>
          </cell>
          <cell r="U248">
            <v>116.4</v>
          </cell>
          <cell r="V248">
            <v>4.5</v>
          </cell>
          <cell r="W248">
            <v>30</v>
          </cell>
        </row>
        <row r="249">
          <cell r="K249">
            <v>466</v>
          </cell>
          <cell r="L249">
            <v>825.6</v>
          </cell>
          <cell r="M249">
            <v>853.4</v>
          </cell>
          <cell r="N249">
            <v>0</v>
          </cell>
          <cell r="O249">
            <v>853.4</v>
          </cell>
          <cell r="P249">
            <v>756</v>
          </cell>
          <cell r="Q249">
            <v>11.5</v>
          </cell>
          <cell r="R249">
            <v>9.1999999999999993</v>
          </cell>
          <cell r="S249">
            <v>35.700000000000003</v>
          </cell>
          <cell r="T249">
            <v>158.19999999999999</v>
          </cell>
          <cell r="U249">
            <v>12.4</v>
          </cell>
          <cell r="V249">
            <v>1.8</v>
          </cell>
          <cell r="W249">
            <v>30</v>
          </cell>
        </row>
        <row r="250">
          <cell r="K250">
            <v>467</v>
          </cell>
          <cell r="L250">
            <v>399.1</v>
          </cell>
          <cell r="M250">
            <v>378</v>
          </cell>
          <cell r="N250">
            <v>0</v>
          </cell>
          <cell r="O250">
            <v>378</v>
          </cell>
          <cell r="P250">
            <v>775.3</v>
          </cell>
          <cell r="Q250">
            <v>8</v>
          </cell>
          <cell r="R250">
            <v>5.9</v>
          </cell>
          <cell r="S250">
            <v>45.8</v>
          </cell>
          <cell r="T250">
            <v>82.1</v>
          </cell>
          <cell r="U250">
            <v>11.6</v>
          </cell>
          <cell r="V250">
            <v>1</v>
          </cell>
          <cell r="W250">
            <v>30</v>
          </cell>
        </row>
        <row r="251">
          <cell r="K251">
            <v>468</v>
          </cell>
          <cell r="L251">
            <v>68</v>
          </cell>
          <cell r="M251">
            <v>71</v>
          </cell>
          <cell r="N251">
            <v>1.5</v>
          </cell>
          <cell r="O251">
            <v>72.5</v>
          </cell>
          <cell r="P251">
            <v>203.3</v>
          </cell>
          <cell r="Q251">
            <v>0</v>
          </cell>
          <cell r="R251">
            <v>0</v>
          </cell>
          <cell r="S251">
            <v>1</v>
          </cell>
          <cell r="T251">
            <v>20.5</v>
          </cell>
          <cell r="U251">
            <v>4.7</v>
          </cell>
          <cell r="V251">
            <v>0.3</v>
          </cell>
        </row>
        <row r="252">
          <cell r="K252">
            <v>469</v>
          </cell>
          <cell r="L252">
            <v>2534.8000000000002</v>
          </cell>
          <cell r="M252">
            <v>2576</v>
          </cell>
          <cell r="N252">
            <v>0</v>
          </cell>
          <cell r="O252">
            <v>2576</v>
          </cell>
          <cell r="P252">
            <v>49</v>
          </cell>
          <cell r="Q252">
            <v>0</v>
          </cell>
          <cell r="R252">
            <v>13.3</v>
          </cell>
          <cell r="S252">
            <v>4.0999999999999996</v>
          </cell>
          <cell r="T252">
            <v>252.6</v>
          </cell>
          <cell r="U252">
            <v>0</v>
          </cell>
          <cell r="V252">
            <v>7.5</v>
          </cell>
        </row>
        <row r="253">
          <cell r="K253">
            <v>470</v>
          </cell>
          <cell r="L253">
            <v>2601.8000000000002</v>
          </cell>
          <cell r="M253">
            <v>2582.8000000000002</v>
          </cell>
          <cell r="N253">
            <v>0</v>
          </cell>
          <cell r="O253">
            <v>2582.8000000000002</v>
          </cell>
          <cell r="P253">
            <v>200</v>
          </cell>
          <cell r="Q253">
            <v>36.5</v>
          </cell>
          <cell r="R253">
            <v>52.5</v>
          </cell>
          <cell r="S253">
            <v>55.1</v>
          </cell>
          <cell r="T253">
            <v>762.9</v>
          </cell>
          <cell r="U253">
            <v>175.7</v>
          </cell>
          <cell r="V253">
            <v>3.7</v>
          </cell>
          <cell r="W253">
            <v>115</v>
          </cell>
        </row>
        <row r="254">
          <cell r="K254">
            <v>471</v>
          </cell>
          <cell r="L254">
            <v>153</v>
          </cell>
          <cell r="M254">
            <v>157.19999999999999</v>
          </cell>
          <cell r="N254">
            <v>0</v>
          </cell>
          <cell r="O254">
            <v>157.19999999999999</v>
          </cell>
          <cell r="P254">
            <v>213</v>
          </cell>
          <cell r="Q254">
            <v>0</v>
          </cell>
          <cell r="R254">
            <v>0</v>
          </cell>
          <cell r="S254">
            <v>0</v>
          </cell>
          <cell r="T254">
            <v>32.4</v>
          </cell>
          <cell r="U254">
            <v>5.0999999999999996</v>
          </cell>
          <cell r="V254">
            <v>0.6</v>
          </cell>
        </row>
        <row r="255">
          <cell r="K255">
            <v>473</v>
          </cell>
          <cell r="L255">
            <v>1073.2</v>
          </cell>
          <cell r="M255">
            <v>1024</v>
          </cell>
          <cell r="N255">
            <v>14</v>
          </cell>
          <cell r="O255">
            <v>1038</v>
          </cell>
          <cell r="P255">
            <v>550</v>
          </cell>
          <cell r="Q255">
            <v>0</v>
          </cell>
          <cell r="R255">
            <v>26.7</v>
          </cell>
          <cell r="S255">
            <v>0.3</v>
          </cell>
          <cell r="T255">
            <v>149.6</v>
          </cell>
          <cell r="U255">
            <v>0</v>
          </cell>
          <cell r="V255">
            <v>2.1</v>
          </cell>
        </row>
        <row r="256">
          <cell r="K256">
            <v>474</v>
          </cell>
          <cell r="L256">
            <v>116.5</v>
          </cell>
          <cell r="M256">
            <v>118</v>
          </cell>
          <cell r="N256">
            <v>0</v>
          </cell>
          <cell r="O256">
            <v>118</v>
          </cell>
          <cell r="P256">
            <v>234.9</v>
          </cell>
          <cell r="Q256">
            <v>0</v>
          </cell>
          <cell r="R256">
            <v>0</v>
          </cell>
          <cell r="S256">
            <v>0</v>
          </cell>
          <cell r="T256">
            <v>16.399999999999999</v>
          </cell>
          <cell r="U256">
            <v>0</v>
          </cell>
          <cell r="V256">
            <v>0.1</v>
          </cell>
        </row>
        <row r="257">
          <cell r="K257">
            <v>475</v>
          </cell>
          <cell r="L257">
            <v>8176.6</v>
          </cell>
          <cell r="M257">
            <v>7505.5</v>
          </cell>
          <cell r="N257">
            <v>502.2</v>
          </cell>
          <cell r="O257">
            <v>8007.7</v>
          </cell>
          <cell r="P257">
            <v>262</v>
          </cell>
          <cell r="Q257">
            <v>24</v>
          </cell>
          <cell r="R257">
            <v>60.1</v>
          </cell>
          <cell r="S257">
            <v>99.8</v>
          </cell>
          <cell r="T257">
            <v>1581.9</v>
          </cell>
          <cell r="U257">
            <v>119</v>
          </cell>
          <cell r="V257">
            <v>21.7</v>
          </cell>
          <cell r="W257">
            <v>48</v>
          </cell>
        </row>
        <row r="258">
          <cell r="K258">
            <v>476</v>
          </cell>
          <cell r="L258">
            <v>116.4</v>
          </cell>
          <cell r="M258">
            <v>137.69999999999999</v>
          </cell>
          <cell r="N258">
            <v>0</v>
          </cell>
          <cell r="O258">
            <v>137.69999999999999</v>
          </cell>
          <cell r="P258">
            <v>200</v>
          </cell>
          <cell r="Q258">
            <v>1.5</v>
          </cell>
          <cell r="R258">
            <v>2.6</v>
          </cell>
          <cell r="S258">
            <v>17.8</v>
          </cell>
          <cell r="T258">
            <v>23.7</v>
          </cell>
          <cell r="U258">
            <v>0.9</v>
          </cell>
          <cell r="V258">
            <v>0.6</v>
          </cell>
          <cell r="W258">
            <v>12</v>
          </cell>
        </row>
        <row r="259">
          <cell r="K259">
            <v>477</v>
          </cell>
          <cell r="L259">
            <v>226</v>
          </cell>
          <cell r="M259">
            <v>235</v>
          </cell>
          <cell r="N259">
            <v>0</v>
          </cell>
          <cell r="O259">
            <v>235</v>
          </cell>
          <cell r="P259">
            <v>267</v>
          </cell>
          <cell r="Q259">
            <v>5.5</v>
          </cell>
          <cell r="R259">
            <v>0</v>
          </cell>
          <cell r="S259">
            <v>17</v>
          </cell>
          <cell r="T259">
            <v>45.1</v>
          </cell>
          <cell r="U259">
            <v>4.3</v>
          </cell>
          <cell r="V259">
            <v>0.7</v>
          </cell>
          <cell r="W259">
            <v>13</v>
          </cell>
        </row>
        <row r="260">
          <cell r="K260">
            <v>479</v>
          </cell>
          <cell r="L260">
            <v>194.5</v>
          </cell>
          <cell r="M260">
            <v>201</v>
          </cell>
          <cell r="N260">
            <v>0</v>
          </cell>
          <cell r="O260">
            <v>201</v>
          </cell>
          <cell r="P260">
            <v>177</v>
          </cell>
          <cell r="Q260">
            <v>1.5</v>
          </cell>
          <cell r="R260">
            <v>6.5</v>
          </cell>
          <cell r="S260">
            <v>0</v>
          </cell>
          <cell r="T260">
            <v>39.200000000000003</v>
          </cell>
          <cell r="U260">
            <v>4.5</v>
          </cell>
          <cell r="V260">
            <v>0.5</v>
          </cell>
          <cell r="W260">
            <v>10</v>
          </cell>
        </row>
        <row r="261">
          <cell r="K261">
            <v>480</v>
          </cell>
          <cell r="L261">
            <v>4431</v>
          </cell>
          <cell r="M261">
            <v>4512.3</v>
          </cell>
          <cell r="N261">
            <v>0</v>
          </cell>
          <cell r="O261">
            <v>4512.3</v>
          </cell>
          <cell r="P261">
            <v>205</v>
          </cell>
          <cell r="Q261">
            <v>85</v>
          </cell>
          <cell r="R261">
            <v>51.2</v>
          </cell>
          <cell r="S261">
            <v>608.1</v>
          </cell>
          <cell r="T261">
            <v>1505.3</v>
          </cell>
          <cell r="U261">
            <v>346.6</v>
          </cell>
          <cell r="V261">
            <v>12.1</v>
          </cell>
          <cell r="W261">
            <v>170</v>
          </cell>
        </row>
        <row r="262">
          <cell r="K262">
            <v>481</v>
          </cell>
          <cell r="L262">
            <v>365</v>
          </cell>
          <cell r="M262">
            <v>318.5</v>
          </cell>
          <cell r="N262">
            <v>0</v>
          </cell>
          <cell r="O262">
            <v>318.5</v>
          </cell>
          <cell r="P262">
            <v>303.8</v>
          </cell>
          <cell r="Q262">
            <v>5.5</v>
          </cell>
          <cell r="R262">
            <v>14.4</v>
          </cell>
          <cell r="S262">
            <v>0</v>
          </cell>
          <cell r="T262">
            <v>48.3</v>
          </cell>
          <cell r="U262">
            <v>0</v>
          </cell>
          <cell r="V262">
            <v>0.7</v>
          </cell>
          <cell r="W262">
            <v>12</v>
          </cell>
        </row>
        <row r="263">
          <cell r="K263">
            <v>482</v>
          </cell>
          <cell r="L263">
            <v>226</v>
          </cell>
          <cell r="M263">
            <v>237.5</v>
          </cell>
          <cell r="N263">
            <v>0</v>
          </cell>
          <cell r="O263">
            <v>237.5</v>
          </cell>
          <cell r="P263">
            <v>619.5</v>
          </cell>
          <cell r="Q263">
            <v>4</v>
          </cell>
          <cell r="R263">
            <v>2.2999999999999998</v>
          </cell>
          <cell r="S263">
            <v>0</v>
          </cell>
          <cell r="T263">
            <v>31.5</v>
          </cell>
          <cell r="U263">
            <v>0</v>
          </cell>
          <cell r="V263">
            <v>0.3</v>
          </cell>
          <cell r="W263">
            <v>10</v>
          </cell>
        </row>
        <row r="264">
          <cell r="K264">
            <v>483</v>
          </cell>
          <cell r="L264">
            <v>663</v>
          </cell>
          <cell r="M264">
            <v>656.6</v>
          </cell>
          <cell r="N264">
            <v>0</v>
          </cell>
          <cell r="O264">
            <v>656.6</v>
          </cell>
          <cell r="P264">
            <v>541</v>
          </cell>
          <cell r="Q264">
            <v>20</v>
          </cell>
          <cell r="R264">
            <v>3.3</v>
          </cell>
          <cell r="S264">
            <v>159</v>
          </cell>
          <cell r="T264">
            <v>205.7</v>
          </cell>
          <cell r="U264">
            <v>47.4</v>
          </cell>
          <cell r="V264">
            <v>0.9</v>
          </cell>
          <cell r="W264">
            <v>40</v>
          </cell>
        </row>
        <row r="265">
          <cell r="K265">
            <v>484</v>
          </cell>
          <cell r="L265">
            <v>649.1</v>
          </cell>
          <cell r="M265">
            <v>676.4</v>
          </cell>
          <cell r="N265">
            <v>0</v>
          </cell>
          <cell r="O265">
            <v>676.4</v>
          </cell>
          <cell r="P265">
            <v>402</v>
          </cell>
          <cell r="Q265">
            <v>10</v>
          </cell>
          <cell r="R265">
            <v>12.3</v>
          </cell>
          <cell r="S265">
            <v>0</v>
          </cell>
          <cell r="T265">
            <v>139.1</v>
          </cell>
          <cell r="U265">
            <v>20.100000000000001</v>
          </cell>
          <cell r="V265">
            <v>1.6</v>
          </cell>
          <cell r="W265">
            <v>20</v>
          </cell>
        </row>
        <row r="266">
          <cell r="K266">
            <v>487</v>
          </cell>
          <cell r="L266">
            <v>463.7</v>
          </cell>
          <cell r="M266">
            <v>439.5</v>
          </cell>
          <cell r="N266">
            <v>7</v>
          </cell>
          <cell r="O266">
            <v>446.5</v>
          </cell>
          <cell r="P266">
            <v>93.7</v>
          </cell>
          <cell r="Q266">
            <v>5</v>
          </cell>
          <cell r="R266">
            <v>8.1</v>
          </cell>
          <cell r="S266">
            <v>0</v>
          </cell>
          <cell r="T266">
            <v>94.8</v>
          </cell>
          <cell r="U266">
            <v>12.5</v>
          </cell>
          <cell r="V266">
            <v>1.2</v>
          </cell>
          <cell r="W266">
            <v>13</v>
          </cell>
        </row>
        <row r="267">
          <cell r="K267">
            <v>489</v>
          </cell>
          <cell r="L267">
            <v>2868.2</v>
          </cell>
          <cell r="M267">
            <v>2804.4</v>
          </cell>
          <cell r="N267">
            <v>0</v>
          </cell>
          <cell r="O267">
            <v>2804.4</v>
          </cell>
          <cell r="P267">
            <v>380.5</v>
          </cell>
          <cell r="Q267">
            <v>19.5</v>
          </cell>
          <cell r="R267">
            <v>51.6</v>
          </cell>
          <cell r="S267">
            <v>40</v>
          </cell>
          <cell r="T267">
            <v>428.2</v>
          </cell>
          <cell r="U267">
            <v>0</v>
          </cell>
          <cell r="V267">
            <v>3.1</v>
          </cell>
          <cell r="W267">
            <v>40</v>
          </cell>
        </row>
        <row r="268">
          <cell r="K268">
            <v>490</v>
          </cell>
          <cell r="L268">
            <v>1873</v>
          </cell>
          <cell r="M268">
            <v>1900.1</v>
          </cell>
          <cell r="N268">
            <v>0</v>
          </cell>
          <cell r="O268">
            <v>1900.1</v>
          </cell>
          <cell r="P268">
            <v>128</v>
          </cell>
          <cell r="Q268">
            <v>15</v>
          </cell>
          <cell r="R268">
            <v>25.4</v>
          </cell>
          <cell r="S268">
            <v>1.8</v>
          </cell>
          <cell r="T268">
            <v>401.3</v>
          </cell>
          <cell r="U268">
            <v>67.8</v>
          </cell>
          <cell r="V268">
            <v>5.6</v>
          </cell>
          <cell r="W268">
            <v>30</v>
          </cell>
        </row>
        <row r="269">
          <cell r="K269">
            <v>491</v>
          </cell>
          <cell r="L269">
            <v>1485.5</v>
          </cell>
          <cell r="M269">
            <v>1522.8</v>
          </cell>
          <cell r="N269">
            <v>0</v>
          </cell>
          <cell r="O269">
            <v>1522.8</v>
          </cell>
          <cell r="P269">
            <v>53</v>
          </cell>
          <cell r="Q269">
            <v>0</v>
          </cell>
          <cell r="R269">
            <v>40.700000000000003</v>
          </cell>
          <cell r="S269">
            <v>1.1000000000000001</v>
          </cell>
          <cell r="T269">
            <v>205.2</v>
          </cell>
          <cell r="U269">
            <v>0</v>
          </cell>
          <cell r="V269">
            <v>4</v>
          </cell>
        </row>
        <row r="270">
          <cell r="K270">
            <v>492</v>
          </cell>
          <cell r="L270">
            <v>256.8</v>
          </cell>
          <cell r="M270">
            <v>255.3</v>
          </cell>
          <cell r="N270">
            <v>0</v>
          </cell>
          <cell r="O270">
            <v>255.3</v>
          </cell>
          <cell r="P270">
            <v>389</v>
          </cell>
          <cell r="Q270">
            <v>0</v>
          </cell>
          <cell r="R270">
            <v>3.2</v>
          </cell>
          <cell r="S270">
            <v>0</v>
          </cell>
          <cell r="T270">
            <v>40.1</v>
          </cell>
          <cell r="U270">
            <v>0</v>
          </cell>
          <cell r="V270">
            <v>0.3</v>
          </cell>
        </row>
        <row r="271">
          <cell r="K271">
            <v>493</v>
          </cell>
          <cell r="L271">
            <v>997.5</v>
          </cell>
          <cell r="M271">
            <v>994.5</v>
          </cell>
          <cell r="N271">
            <v>0</v>
          </cell>
          <cell r="O271">
            <v>994.5</v>
          </cell>
          <cell r="P271">
            <v>354</v>
          </cell>
          <cell r="Q271">
            <v>13.5</v>
          </cell>
          <cell r="R271">
            <v>20</v>
          </cell>
          <cell r="S271">
            <v>0.3</v>
          </cell>
          <cell r="T271">
            <v>230.3</v>
          </cell>
          <cell r="U271">
            <v>52.7</v>
          </cell>
          <cell r="V271">
            <v>3</v>
          </cell>
          <cell r="W271">
            <v>30</v>
          </cell>
        </row>
        <row r="272">
          <cell r="K272">
            <v>494</v>
          </cell>
          <cell r="L272">
            <v>442.5</v>
          </cell>
          <cell r="M272">
            <v>452</v>
          </cell>
          <cell r="N272">
            <v>0</v>
          </cell>
          <cell r="O272">
            <v>452</v>
          </cell>
          <cell r="P272">
            <v>992</v>
          </cell>
          <cell r="Q272">
            <v>5.5</v>
          </cell>
          <cell r="R272">
            <v>6.7</v>
          </cell>
          <cell r="S272">
            <v>67.599999999999994</v>
          </cell>
          <cell r="T272">
            <v>106.2</v>
          </cell>
          <cell r="U272">
            <v>24.5</v>
          </cell>
          <cell r="V272">
            <v>0.9</v>
          </cell>
          <cell r="W272">
            <v>20</v>
          </cell>
        </row>
        <row r="273">
          <cell r="K273">
            <v>495</v>
          </cell>
          <cell r="L273">
            <v>902</v>
          </cell>
          <cell r="M273">
            <v>881.8</v>
          </cell>
          <cell r="N273">
            <v>0</v>
          </cell>
          <cell r="O273">
            <v>881.8</v>
          </cell>
          <cell r="P273">
            <v>518</v>
          </cell>
          <cell r="Q273">
            <v>13</v>
          </cell>
          <cell r="R273">
            <v>12.6</v>
          </cell>
          <cell r="S273">
            <v>0.8</v>
          </cell>
          <cell r="T273">
            <v>161.9</v>
          </cell>
          <cell r="U273">
            <v>9.4</v>
          </cell>
          <cell r="V273">
            <v>3.2</v>
          </cell>
          <cell r="W273">
            <v>30</v>
          </cell>
        </row>
        <row r="274">
          <cell r="K274">
            <v>496</v>
          </cell>
          <cell r="L274">
            <v>108.5</v>
          </cell>
          <cell r="M274">
            <v>116.5</v>
          </cell>
          <cell r="N274">
            <v>0</v>
          </cell>
          <cell r="O274">
            <v>116.5</v>
          </cell>
          <cell r="P274">
            <v>283</v>
          </cell>
          <cell r="Q274">
            <v>0</v>
          </cell>
          <cell r="R274">
            <v>0.2</v>
          </cell>
          <cell r="S274">
            <v>0.8</v>
          </cell>
          <cell r="T274">
            <v>17.8</v>
          </cell>
          <cell r="U274">
            <v>0</v>
          </cell>
          <cell r="V274">
            <v>0.1</v>
          </cell>
        </row>
        <row r="275">
          <cell r="K275">
            <v>497</v>
          </cell>
          <cell r="L275">
            <v>9715</v>
          </cell>
          <cell r="M275">
            <v>9812.6</v>
          </cell>
          <cell r="N275">
            <v>0</v>
          </cell>
          <cell r="O275">
            <v>9812.6</v>
          </cell>
          <cell r="P275">
            <v>175.2</v>
          </cell>
          <cell r="Q275">
            <v>35</v>
          </cell>
          <cell r="R275">
            <v>147</v>
          </cell>
          <cell r="S275">
            <v>152.6</v>
          </cell>
          <cell r="T275">
            <v>1531.2</v>
          </cell>
          <cell r="U275">
            <v>0</v>
          </cell>
          <cell r="V275">
            <v>22.4</v>
          </cell>
          <cell r="W275">
            <v>84</v>
          </cell>
        </row>
        <row r="276">
          <cell r="K276">
            <v>498</v>
          </cell>
          <cell r="L276">
            <v>341</v>
          </cell>
          <cell r="M276">
            <v>371.5</v>
          </cell>
          <cell r="N276">
            <v>0</v>
          </cell>
          <cell r="O276">
            <v>371.5</v>
          </cell>
          <cell r="P276">
            <v>205</v>
          </cell>
          <cell r="Q276">
            <v>3.5</v>
          </cell>
          <cell r="R276">
            <v>8.6999999999999993</v>
          </cell>
          <cell r="S276">
            <v>0</v>
          </cell>
          <cell r="T276">
            <v>71.599999999999994</v>
          </cell>
          <cell r="U276">
            <v>7.6</v>
          </cell>
          <cell r="V276">
            <v>1.1000000000000001</v>
          </cell>
          <cell r="W276">
            <v>7</v>
          </cell>
        </row>
        <row r="277">
          <cell r="K277">
            <v>499</v>
          </cell>
          <cell r="L277">
            <v>780.2</v>
          </cell>
          <cell r="M277">
            <v>774.9</v>
          </cell>
          <cell r="N277">
            <v>0</v>
          </cell>
          <cell r="O277">
            <v>774.9</v>
          </cell>
          <cell r="P277">
            <v>13.5</v>
          </cell>
          <cell r="Q277">
            <v>8.5</v>
          </cell>
          <cell r="R277">
            <v>17.600000000000001</v>
          </cell>
          <cell r="S277">
            <v>0</v>
          </cell>
          <cell r="T277">
            <v>222.1</v>
          </cell>
          <cell r="U277">
            <v>51.1</v>
          </cell>
          <cell r="V277">
            <v>2</v>
          </cell>
          <cell r="W277">
            <v>26</v>
          </cell>
        </row>
        <row r="278">
          <cell r="K278">
            <v>500</v>
          </cell>
          <cell r="L278">
            <v>18589.400000000001</v>
          </cell>
          <cell r="M278">
            <v>18984.2</v>
          </cell>
          <cell r="N278">
            <v>0</v>
          </cell>
          <cell r="O278">
            <v>18984.2</v>
          </cell>
          <cell r="P278">
            <v>59</v>
          </cell>
          <cell r="Q278">
            <v>285</v>
          </cell>
          <cell r="R278">
            <v>283.60000000000002</v>
          </cell>
          <cell r="S278">
            <v>1305.0999999999999</v>
          </cell>
          <cell r="T278">
            <v>7610.2</v>
          </cell>
          <cell r="U278">
            <v>1752.3</v>
          </cell>
          <cell r="V278">
            <v>40.5</v>
          </cell>
          <cell r="W278">
            <v>570</v>
          </cell>
        </row>
        <row r="279">
          <cell r="K279">
            <v>501</v>
          </cell>
          <cell r="L279">
            <v>12994.1</v>
          </cell>
          <cell r="M279">
            <v>12824.5</v>
          </cell>
          <cell r="N279">
            <v>0</v>
          </cell>
          <cell r="O279">
            <v>12824.5</v>
          </cell>
          <cell r="P279">
            <v>35</v>
          </cell>
          <cell r="Q279">
            <v>92</v>
          </cell>
          <cell r="R279">
            <v>102.7</v>
          </cell>
          <cell r="S279">
            <v>128.5</v>
          </cell>
          <cell r="T279">
            <v>4228.8999999999996</v>
          </cell>
          <cell r="U279">
            <v>973.8</v>
          </cell>
          <cell r="V279">
            <v>34</v>
          </cell>
          <cell r="W279">
            <v>200</v>
          </cell>
        </row>
        <row r="280">
          <cell r="K280">
            <v>502</v>
          </cell>
          <cell r="L280">
            <v>99</v>
          </cell>
          <cell r="M280">
            <v>102.5</v>
          </cell>
          <cell r="N280">
            <v>0</v>
          </cell>
          <cell r="O280">
            <v>102.5</v>
          </cell>
          <cell r="P280">
            <v>223.8</v>
          </cell>
          <cell r="Q280">
            <v>1.5</v>
          </cell>
          <cell r="R280">
            <v>0.6</v>
          </cell>
          <cell r="S280">
            <v>0.3</v>
          </cell>
          <cell r="T280">
            <v>18.7</v>
          </cell>
          <cell r="U280">
            <v>1.3</v>
          </cell>
          <cell r="V280">
            <v>0.3</v>
          </cell>
          <cell r="W280">
            <v>10</v>
          </cell>
        </row>
        <row r="281">
          <cell r="K281">
            <v>503</v>
          </cell>
          <cell r="L281">
            <v>1186.7</v>
          </cell>
          <cell r="M281">
            <v>1182.8</v>
          </cell>
          <cell r="N281">
            <v>0</v>
          </cell>
          <cell r="O281">
            <v>1182.8</v>
          </cell>
          <cell r="P281">
            <v>51</v>
          </cell>
          <cell r="Q281">
            <v>12</v>
          </cell>
          <cell r="R281">
            <v>25.9</v>
          </cell>
          <cell r="S281">
            <v>0</v>
          </cell>
          <cell r="T281">
            <v>340.6</v>
          </cell>
          <cell r="U281">
            <v>78.400000000000006</v>
          </cell>
          <cell r="V281">
            <v>1.6</v>
          </cell>
          <cell r="W281">
            <v>24</v>
          </cell>
        </row>
        <row r="282">
          <cell r="K282">
            <v>504</v>
          </cell>
          <cell r="L282">
            <v>465.5</v>
          </cell>
          <cell r="M282">
            <v>441</v>
          </cell>
          <cell r="N282">
            <v>0</v>
          </cell>
          <cell r="O282">
            <v>441</v>
          </cell>
          <cell r="P282">
            <v>45</v>
          </cell>
          <cell r="Q282">
            <v>5.5</v>
          </cell>
          <cell r="R282">
            <v>3.9</v>
          </cell>
          <cell r="S282">
            <v>0</v>
          </cell>
          <cell r="T282">
            <v>93</v>
          </cell>
          <cell r="U282">
            <v>11.9</v>
          </cell>
          <cell r="V282">
            <v>0.5</v>
          </cell>
          <cell r="W282">
            <v>12</v>
          </cell>
        </row>
        <row r="283">
          <cell r="K283">
            <v>505</v>
          </cell>
          <cell r="L283">
            <v>442</v>
          </cell>
          <cell r="M283">
            <v>452.5</v>
          </cell>
          <cell r="N283">
            <v>0</v>
          </cell>
          <cell r="O283">
            <v>452.5</v>
          </cell>
          <cell r="P283">
            <v>126</v>
          </cell>
          <cell r="Q283">
            <v>6</v>
          </cell>
          <cell r="R283">
            <v>12.6</v>
          </cell>
          <cell r="S283">
            <v>0</v>
          </cell>
          <cell r="T283">
            <v>110.4</v>
          </cell>
          <cell r="U283">
            <v>25.4</v>
          </cell>
          <cell r="V283">
            <v>1.1000000000000001</v>
          </cell>
          <cell r="W283">
            <v>12</v>
          </cell>
        </row>
        <row r="284">
          <cell r="K284">
            <v>506</v>
          </cell>
          <cell r="L284">
            <v>1599</v>
          </cell>
          <cell r="M284">
            <v>1522.3</v>
          </cell>
          <cell r="N284">
            <v>0</v>
          </cell>
          <cell r="O284">
            <v>1522.3</v>
          </cell>
          <cell r="P284">
            <v>500</v>
          </cell>
          <cell r="Q284">
            <v>12</v>
          </cell>
          <cell r="R284">
            <v>51.2</v>
          </cell>
          <cell r="S284">
            <v>0</v>
          </cell>
          <cell r="T284">
            <v>296.39999999999998</v>
          </cell>
          <cell r="U284">
            <v>24.1</v>
          </cell>
          <cell r="V284">
            <v>2.8</v>
          </cell>
          <cell r="W284">
            <v>24</v>
          </cell>
        </row>
        <row r="285">
          <cell r="K285">
            <v>507</v>
          </cell>
          <cell r="L285">
            <v>288.5</v>
          </cell>
          <cell r="M285">
            <v>272</v>
          </cell>
          <cell r="N285">
            <v>0</v>
          </cell>
          <cell r="O285">
            <v>272</v>
          </cell>
          <cell r="P285">
            <v>250</v>
          </cell>
          <cell r="Q285">
            <v>10</v>
          </cell>
          <cell r="R285">
            <v>6</v>
          </cell>
          <cell r="S285">
            <v>55.5</v>
          </cell>
          <cell r="T285">
            <v>73</v>
          </cell>
          <cell r="U285">
            <v>16.8</v>
          </cell>
          <cell r="V285">
            <v>0.3</v>
          </cell>
          <cell r="W285">
            <v>20</v>
          </cell>
        </row>
        <row r="286">
          <cell r="K286">
            <v>508</v>
          </cell>
          <cell r="L286">
            <v>955.5</v>
          </cell>
          <cell r="M286">
            <v>957.5</v>
          </cell>
          <cell r="N286">
            <v>0</v>
          </cell>
          <cell r="O286">
            <v>957.5</v>
          </cell>
          <cell r="P286">
            <v>26</v>
          </cell>
          <cell r="Q286">
            <v>15</v>
          </cell>
          <cell r="R286">
            <v>22.8</v>
          </cell>
          <cell r="S286">
            <v>0.9</v>
          </cell>
          <cell r="T286">
            <v>244.4</v>
          </cell>
          <cell r="U286">
            <v>56.3</v>
          </cell>
          <cell r="V286">
            <v>2.5</v>
          </cell>
          <cell r="W286">
            <v>30</v>
          </cell>
        </row>
        <row r="287">
          <cell r="K287">
            <v>509</v>
          </cell>
          <cell r="L287">
            <v>200.5</v>
          </cell>
          <cell r="M287">
            <v>188</v>
          </cell>
          <cell r="N287">
            <v>0</v>
          </cell>
          <cell r="O287">
            <v>188</v>
          </cell>
          <cell r="P287">
            <v>150</v>
          </cell>
          <cell r="Q287">
            <v>1.5</v>
          </cell>
          <cell r="R287">
            <v>5.4</v>
          </cell>
          <cell r="S287">
            <v>0</v>
          </cell>
          <cell r="T287">
            <v>23.7</v>
          </cell>
          <cell r="U287">
            <v>0</v>
          </cell>
          <cell r="V287">
            <v>0.6</v>
          </cell>
          <cell r="W287">
            <v>6</v>
          </cell>
        </row>
        <row r="288">
          <cell r="K288">
            <v>511</v>
          </cell>
          <cell r="L288">
            <v>149</v>
          </cell>
          <cell r="M288">
            <v>155.5</v>
          </cell>
          <cell r="N288">
            <v>0</v>
          </cell>
          <cell r="O288">
            <v>155.5</v>
          </cell>
          <cell r="P288">
            <v>126</v>
          </cell>
          <cell r="Q288">
            <v>0</v>
          </cell>
          <cell r="R288">
            <v>0</v>
          </cell>
          <cell r="S288">
            <v>0</v>
          </cell>
          <cell r="T288">
            <v>25.1</v>
          </cell>
          <cell r="U288">
            <v>0.2</v>
          </cell>
          <cell r="V288">
            <v>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3:N17"/>
  <sheetViews>
    <sheetView tabSelected="1" workbookViewId="0">
      <selection activeCell="K3" sqref="K3"/>
    </sheetView>
  </sheetViews>
  <sheetFormatPr defaultRowHeight="15"/>
  <cols>
    <col min="1" max="16384" width="9.140625" style="110"/>
  </cols>
  <sheetData>
    <row r="3" spans="2:14">
      <c r="B3" s="119" t="s">
        <v>76</v>
      </c>
      <c r="C3" s="119"/>
      <c r="D3" s="119"/>
      <c r="E3" s="119"/>
      <c r="F3" s="119"/>
      <c r="G3" s="119"/>
      <c r="H3" s="119"/>
      <c r="I3" s="119"/>
      <c r="K3" s="115" t="s">
        <v>82</v>
      </c>
      <c r="L3" s="115"/>
      <c r="M3" s="115"/>
      <c r="N3" s="115"/>
    </row>
    <row r="4" spans="2:14">
      <c r="B4" s="119"/>
      <c r="C4" s="119"/>
      <c r="D4" s="119"/>
      <c r="E4" s="119"/>
      <c r="F4" s="119"/>
      <c r="G4" s="119"/>
      <c r="H4" s="119"/>
      <c r="I4" s="119"/>
    </row>
    <row r="5" spans="2:14">
      <c r="B5" s="119"/>
      <c r="C5" s="119"/>
      <c r="D5" s="119"/>
      <c r="E5" s="119"/>
      <c r="F5" s="119"/>
      <c r="G5" s="119"/>
      <c r="H5" s="119"/>
      <c r="I5" s="119"/>
    </row>
    <row r="6" spans="2:14">
      <c r="B6" s="119"/>
      <c r="C6" s="119"/>
      <c r="D6" s="119"/>
      <c r="E6" s="119"/>
      <c r="F6" s="119"/>
      <c r="G6" s="119"/>
      <c r="H6" s="119"/>
      <c r="I6" s="119"/>
    </row>
    <row r="7" spans="2:14">
      <c r="B7" s="119"/>
      <c r="C7" s="119"/>
      <c r="D7" s="119"/>
      <c r="E7" s="119"/>
      <c r="F7" s="119"/>
      <c r="G7" s="119"/>
      <c r="H7" s="119"/>
      <c r="I7" s="119"/>
    </row>
    <row r="8" spans="2:14">
      <c r="B8" s="119"/>
      <c r="C8" s="119"/>
      <c r="D8" s="119"/>
      <c r="E8" s="119"/>
      <c r="F8" s="119"/>
      <c r="G8" s="119"/>
      <c r="H8" s="119"/>
      <c r="I8" s="119"/>
    </row>
    <row r="9" spans="2:14">
      <c r="B9" s="119"/>
      <c r="C9" s="119"/>
      <c r="D9" s="119"/>
      <c r="E9" s="119"/>
      <c r="F9" s="119"/>
      <c r="G9" s="119"/>
      <c r="H9" s="119"/>
      <c r="I9" s="119"/>
    </row>
    <row r="10" spans="2:14">
      <c r="B10" s="119"/>
      <c r="C10" s="119"/>
      <c r="D10" s="119"/>
      <c r="E10" s="119"/>
      <c r="F10" s="119"/>
      <c r="G10" s="119"/>
      <c r="H10" s="119"/>
      <c r="I10" s="119"/>
    </row>
    <row r="11" spans="2:14">
      <c r="B11" s="119"/>
      <c r="C11" s="119"/>
      <c r="D11" s="119"/>
      <c r="E11" s="119"/>
      <c r="F11" s="119"/>
      <c r="G11" s="119"/>
      <c r="H11" s="119"/>
      <c r="I11" s="119"/>
    </row>
    <row r="12" spans="2:14">
      <c r="B12" s="119"/>
      <c r="C12" s="119"/>
      <c r="D12" s="119"/>
      <c r="E12" s="119"/>
      <c r="F12" s="119"/>
      <c r="G12" s="119"/>
      <c r="H12" s="119"/>
      <c r="I12" s="119"/>
    </row>
    <row r="13" spans="2:14">
      <c r="B13" s="119"/>
      <c r="C13" s="119"/>
      <c r="D13" s="119"/>
      <c r="E13" s="119"/>
      <c r="F13" s="119"/>
      <c r="G13" s="119"/>
      <c r="H13" s="119"/>
      <c r="I13" s="119"/>
    </row>
    <row r="14" spans="2:14">
      <c r="B14" s="119"/>
      <c r="C14" s="119"/>
      <c r="D14" s="119"/>
      <c r="E14" s="119"/>
      <c r="F14" s="119"/>
      <c r="G14" s="119"/>
      <c r="H14" s="119"/>
      <c r="I14" s="119"/>
    </row>
    <row r="15" spans="2:14">
      <c r="B15" s="119"/>
      <c r="C15" s="119"/>
      <c r="D15" s="119"/>
      <c r="E15" s="119"/>
      <c r="F15" s="119"/>
      <c r="G15" s="119"/>
      <c r="H15" s="119"/>
      <c r="I15" s="119"/>
    </row>
    <row r="16" spans="2:14">
      <c r="B16" s="119"/>
      <c r="C16" s="119"/>
      <c r="D16" s="119"/>
      <c r="E16" s="119"/>
      <c r="F16" s="119"/>
      <c r="G16" s="119"/>
      <c r="H16" s="119"/>
      <c r="I16" s="119"/>
    </row>
    <row r="17" spans="2:9">
      <c r="B17" s="119"/>
      <c r="C17" s="119"/>
      <c r="D17" s="119"/>
      <c r="E17" s="119"/>
      <c r="F17" s="119"/>
      <c r="G17" s="119"/>
      <c r="H17" s="119"/>
      <c r="I17" s="119"/>
    </row>
  </sheetData>
  <sheetProtection algorithmName="SHA-512" hashValue="SucDCziK+0a9E7w1+vgyRP0UdHpbk/isnO73zUF4cUP42d9nCWP2LAfmbWxcmBCbdIH2GVkvJOGJNRN+3cr9Tw==" saltValue="GVOFnB5LDrFKKTKcEECzoQ==" spinCount="100000" sheet="1" objects="1" scenarios="1" selectLockedCells="1"/>
  <mergeCells count="1">
    <mergeCell ref="B3:I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F38"/>
  <sheetViews>
    <sheetView showGridLines="0" zoomScaleNormal="100" workbookViewId="0">
      <selection activeCell="B3" sqref="B3:Z3"/>
    </sheetView>
  </sheetViews>
  <sheetFormatPr defaultRowHeight="12.75"/>
  <cols>
    <col min="1" max="1" width="1.7109375" style="1" customWidth="1"/>
    <col min="2" max="2" width="9.85546875" style="1" bestFit="1" customWidth="1"/>
    <col min="3" max="4" width="5.7109375" style="1" customWidth="1"/>
    <col min="5" max="5" width="5.7109375" style="1" hidden="1" customWidth="1"/>
    <col min="6" max="6" width="5.7109375" style="1" customWidth="1"/>
    <col min="7" max="7" width="9.85546875" style="1" bestFit="1" customWidth="1"/>
    <col min="8" max="9" width="5.7109375" style="1" customWidth="1"/>
    <col min="10" max="10" width="5.7109375" style="1" hidden="1" customWidth="1"/>
    <col min="11" max="11" width="5.7109375" style="1" customWidth="1"/>
    <col min="12" max="12" width="9.85546875" style="1" customWidth="1"/>
    <col min="13" max="14" width="5.7109375" style="1" customWidth="1"/>
    <col min="15" max="15" width="5.7109375" style="1" hidden="1" customWidth="1"/>
    <col min="16" max="16" width="5.7109375" style="1" customWidth="1"/>
    <col min="17" max="17" width="9.85546875" style="1" bestFit="1" customWidth="1"/>
    <col min="18" max="19" width="5.7109375" style="1" customWidth="1"/>
    <col min="20" max="20" width="5.7109375" style="1" hidden="1" customWidth="1"/>
    <col min="21" max="21" width="5.7109375" style="1" customWidth="1"/>
    <col min="22" max="22" width="9.85546875" style="1" customWidth="1"/>
    <col min="23" max="24" width="5.7109375" style="1" customWidth="1"/>
    <col min="25" max="25" width="5.7109375" style="1" hidden="1" customWidth="1"/>
    <col min="26" max="26" width="5.7109375" style="1" customWidth="1"/>
    <col min="27" max="27" width="9.140625" style="1"/>
    <col min="28" max="28" width="12.28515625" style="2" bestFit="1" customWidth="1"/>
    <col min="29" max="29" width="14.7109375" style="1" bestFit="1" customWidth="1"/>
    <col min="30" max="16384" width="9.140625" style="1"/>
  </cols>
  <sheetData>
    <row r="1" spans="2:32">
      <c r="B1" s="1" t="s">
        <v>0</v>
      </c>
    </row>
    <row r="2" spans="2:32" ht="23.25">
      <c r="B2" s="123" t="s">
        <v>1</v>
      </c>
      <c r="C2" s="123"/>
      <c r="D2" s="123"/>
      <c r="E2" s="123"/>
      <c r="F2" s="123"/>
      <c r="G2" s="123"/>
      <c r="H2" s="123"/>
      <c r="I2" s="123"/>
      <c r="J2" s="123"/>
      <c r="K2" s="123"/>
      <c r="L2" s="123"/>
      <c r="M2" s="123"/>
      <c r="N2" s="123"/>
      <c r="O2" s="123"/>
      <c r="P2" s="123"/>
      <c r="Q2" s="123"/>
      <c r="R2" s="123"/>
      <c r="S2" s="123"/>
      <c r="T2" s="123"/>
      <c r="U2" s="123"/>
      <c r="V2" s="123"/>
      <c r="W2" s="123"/>
      <c r="X2" s="123"/>
      <c r="Y2" s="123"/>
      <c r="Z2" s="123"/>
    </row>
    <row r="3" spans="2:32" ht="20.25">
      <c r="B3" s="124" t="s">
        <v>36</v>
      </c>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2:32" ht="13.5" thickBot="1"/>
    <row r="5" spans="2:32" ht="13.5" thickBot="1">
      <c r="B5" s="125" t="s">
        <v>2</v>
      </c>
      <c r="C5" s="126"/>
      <c r="D5" s="126"/>
      <c r="E5" s="126"/>
      <c r="F5" s="127"/>
      <c r="G5" s="125" t="s">
        <v>3</v>
      </c>
      <c r="H5" s="126"/>
      <c r="I5" s="126"/>
      <c r="J5" s="126"/>
      <c r="K5" s="127"/>
      <c r="L5" s="125" t="s">
        <v>4</v>
      </c>
      <c r="M5" s="126"/>
      <c r="N5" s="126"/>
      <c r="O5" s="126"/>
      <c r="P5" s="127"/>
      <c r="Q5" s="125" t="s">
        <v>5</v>
      </c>
      <c r="R5" s="126"/>
      <c r="S5" s="126"/>
      <c r="T5" s="126"/>
      <c r="U5" s="127"/>
      <c r="V5" s="125" t="s">
        <v>6</v>
      </c>
      <c r="W5" s="126"/>
      <c r="X5" s="126"/>
      <c r="Y5" s="126"/>
      <c r="Z5" s="127"/>
    </row>
    <row r="6" spans="2:32">
      <c r="B6" s="28"/>
      <c r="C6" s="29" t="s">
        <v>7</v>
      </c>
      <c r="D6" s="30" t="s">
        <v>8</v>
      </c>
      <c r="E6" s="30"/>
      <c r="F6" s="31" t="s">
        <v>9</v>
      </c>
      <c r="G6" s="28"/>
      <c r="H6" s="32" t="s">
        <v>7</v>
      </c>
      <c r="I6" s="30" t="s">
        <v>8</v>
      </c>
      <c r="J6" s="30"/>
      <c r="K6" s="31" t="s">
        <v>9</v>
      </c>
      <c r="L6" s="28"/>
      <c r="M6" s="29" t="s">
        <v>7</v>
      </c>
      <c r="N6" s="30" t="s">
        <v>8</v>
      </c>
      <c r="O6" s="30"/>
      <c r="P6" s="31" t="s">
        <v>9</v>
      </c>
      <c r="Q6" s="28"/>
      <c r="R6" s="32" t="s">
        <v>7</v>
      </c>
      <c r="S6" s="30" t="s">
        <v>8</v>
      </c>
      <c r="T6" s="30"/>
      <c r="U6" s="31" t="s">
        <v>9</v>
      </c>
      <c r="V6" s="28"/>
      <c r="W6" s="29" t="s">
        <v>7</v>
      </c>
      <c r="X6" s="30" t="s">
        <v>8</v>
      </c>
      <c r="Y6" s="30"/>
      <c r="Z6" s="31" t="s">
        <v>9</v>
      </c>
      <c r="AB6" s="2" t="s">
        <v>10</v>
      </c>
      <c r="AC6" s="2" t="s">
        <v>11</v>
      </c>
      <c r="AD6" s="2" t="s">
        <v>38</v>
      </c>
      <c r="AE6" s="2"/>
      <c r="AF6" s="2" t="s">
        <v>27</v>
      </c>
    </row>
    <row r="7" spans="2:32">
      <c r="B7" s="3"/>
      <c r="C7" s="4"/>
      <c r="D7" s="5"/>
      <c r="E7" s="5"/>
      <c r="F7" s="6"/>
      <c r="G7" s="3"/>
      <c r="H7" s="4"/>
      <c r="I7" s="5"/>
      <c r="J7" s="5"/>
      <c r="K7" s="6"/>
      <c r="L7" s="3"/>
      <c r="M7" s="4"/>
      <c r="N7" s="5"/>
      <c r="O7" s="5"/>
      <c r="P7" s="6"/>
      <c r="Q7" s="3"/>
      <c r="R7" s="4"/>
      <c r="S7" s="5"/>
      <c r="T7" s="5"/>
      <c r="U7" s="6"/>
      <c r="V7" s="3"/>
      <c r="W7" s="4"/>
      <c r="X7" s="5"/>
      <c r="Y7" s="5"/>
      <c r="Z7" s="6"/>
      <c r="AB7" s="33"/>
      <c r="AC7" s="5"/>
    </row>
    <row r="8" spans="2:32">
      <c r="B8" s="35" t="s">
        <v>12</v>
      </c>
      <c r="C8" s="36">
        <v>0.31944444444444448</v>
      </c>
      <c r="D8" s="36">
        <v>0.3576388888888889</v>
      </c>
      <c r="E8" s="37">
        <f>COUNTIF(B7,"="&amp;"Lunch")</f>
        <v>0</v>
      </c>
      <c r="F8" s="38">
        <f>IF(OR(B8="Lunch",B8="Recess",AND(E8=1,B8="Passing")), 0, IF(C8&gt;D8,(D8+0.5)-C8,D8-C8))</f>
        <v>3.819444444444442E-2</v>
      </c>
      <c r="G8" s="35"/>
      <c r="H8" s="36"/>
      <c r="I8" s="36"/>
      <c r="J8" s="37">
        <f>COUNTIF(G7,"="&amp;"Lunch")</f>
        <v>0</v>
      </c>
      <c r="K8" s="38">
        <f>IF(OR(G8="Lunch",G8="Recess",AND(J8=1,G8="Passing")), 0, IF(H8&gt;I8,(I8+0.5)-H8,I8-H8))</f>
        <v>0</v>
      </c>
      <c r="L8" s="35" t="s">
        <v>12</v>
      </c>
      <c r="M8" s="36">
        <v>0.31944444444444448</v>
      </c>
      <c r="N8" s="36">
        <v>0.39861111111111108</v>
      </c>
      <c r="O8" s="37">
        <f>COUNTIF(L7,"="&amp;"Lunch")</f>
        <v>0</v>
      </c>
      <c r="P8" s="38">
        <f>IF(OR(L8="Lunch",L8="Recess",AND(O8=1,L8="Passing")), 0, IF(M8&gt;N8,(N8+0.5)-M8,N8-M8))</f>
        <v>7.9166666666666607E-2</v>
      </c>
      <c r="Q8" s="35" t="s">
        <v>12</v>
      </c>
      <c r="R8" s="36">
        <v>0.31944444444444448</v>
      </c>
      <c r="S8" s="36">
        <v>0.35069444444444442</v>
      </c>
      <c r="T8" s="37">
        <f>COUNTIF(Q7,"="&amp;"Lunch")</f>
        <v>0</v>
      </c>
      <c r="U8" s="38">
        <f>IF(OR(Q8="Lunch",Q8="Recess",AND(T8=1,Q8="Passing")), 0, IF(R8&gt;S8,(S8+0.5)-R8,S8-R8))</f>
        <v>3.1249999999999944E-2</v>
      </c>
      <c r="V8" s="35" t="s">
        <v>12</v>
      </c>
      <c r="W8" s="36">
        <v>0.31944444444444448</v>
      </c>
      <c r="X8" s="36">
        <v>0.3576388888888889</v>
      </c>
      <c r="Y8" s="37">
        <f>COUNTIF(V7,"="&amp;"Lunch")</f>
        <v>0</v>
      </c>
      <c r="Z8" s="38">
        <f>IF(OR(V8="Lunch",V8="Recess",AND(Y8=1,V8="Passing")), 0, IF(W8&gt;X8,(X8+0.5)-W8,X8-W8))</f>
        <v>3.819444444444442E-2</v>
      </c>
      <c r="AA8" s="39"/>
      <c r="AB8" s="38">
        <f>ROUND(((F8+K8+P8+U8+Z8)/5)*1440,0)/1440</f>
        <v>3.7499999999999999E-2</v>
      </c>
      <c r="AC8" s="40">
        <f>IF(OR(ISNUMBER(SEARCH("*Period*",B8)),ISNUMBER(SEARCH("*Period*",G8)),ISNUMBER(SEARCH("*Period*",L8)),ISNUMBER(SEARCH("*Period*",Q8)),ISNUMBER(SEARCH("*Period*",V8))),AB8,0)</f>
        <v>3.7499999999999999E-2</v>
      </c>
      <c r="AD8" s="1" t="str">
        <f ca="1">IF(OR(ISNUMBER(SEARCH("*Period*",B8)),ISNUMBER(SEARCH("*Period*",G8)),ISNUMBER(SEARCH("*Period*",L8)),ISNUMBER(SEARCH("*Period*",Q8)),ISNUMBER(SEARCH("*Period*",V8))),INDIRECT("R"&amp;TEXT(MIN(IF(COUNTIF(B8:V8,B8:V8)=MAX(COUNTIF(B8:V8,B8:V8)),ROW(B8:V8)*1000+COLUMN(B8:V8))),"0\C000"),0),"")</f>
        <v>1st Period</v>
      </c>
      <c r="AE8" s="44" t="str">
        <f ca="1">LEFT(AD8,1)</f>
        <v>1</v>
      </c>
      <c r="AF8" s="13">
        <f>IF(OR(ISNUMBER(SEARCH("*Seminar*",B8)),ISNUMBER(SEARCH("*Seminar*",G8)),ISNUMBER(SEARCH("*Seminar*",L8)),ISNUMBER(SEARCH("*Seminar*",Q8)),ISNUMBER(SEARCH("*Seminar*",V8))),AB8,0)</f>
        <v>0</v>
      </c>
    </row>
    <row r="9" spans="2:32">
      <c r="B9" s="14" t="s">
        <v>14</v>
      </c>
      <c r="C9" s="8">
        <v>0.3576388888888889</v>
      </c>
      <c r="D9" s="8">
        <v>0.36041666666666666</v>
      </c>
      <c r="E9" s="9">
        <f>COUNTIF(B8,"="&amp;"Lunch")</f>
        <v>0</v>
      </c>
      <c r="F9" s="10">
        <f t="shared" ref="F9:F30" si="0">IF(OR(B9="Lunch",B9="Recess",AND(E9=1,B9="Passing")), 0, IF(C9&gt;D9,(D9+0.5)-C9,D9-C9))</f>
        <v>2.7777777777777679E-3</v>
      </c>
      <c r="G9" s="14"/>
      <c r="H9" s="8"/>
      <c r="I9" s="8"/>
      <c r="J9" s="9">
        <f>COUNTIF(G8,"="&amp;"Lunch")</f>
        <v>0</v>
      </c>
      <c r="K9" s="10">
        <f t="shared" ref="K9:K30" si="1">IF(OR(G9="Lunch",G9="Recess",AND(J9=1,G9="Passing")), 0, IF(H9&gt;I9,(I9+0.5)-H9,I9-H9))</f>
        <v>0</v>
      </c>
      <c r="L9" s="14" t="s">
        <v>14</v>
      </c>
      <c r="M9" s="8">
        <v>0.39861111111111108</v>
      </c>
      <c r="N9" s="8">
        <v>0.40138888888888885</v>
      </c>
      <c r="O9" s="9">
        <f>COUNTIF(L8,"="&amp;"Lunch")</f>
        <v>0</v>
      </c>
      <c r="P9" s="10">
        <f t="shared" ref="P9:P30" si="2">IF(OR(L9="Lunch",L9="Recess",AND(O9=1,L9="Passing")), 0, IF(M9&gt;N9,(N9+0.5)-M9,N9-M9))</f>
        <v>2.7777777777777679E-3</v>
      </c>
      <c r="Q9" s="14"/>
      <c r="R9" s="8"/>
      <c r="S9" s="8"/>
      <c r="T9" s="9">
        <f>COUNTIF(Q8,"="&amp;"Lunch")</f>
        <v>0</v>
      </c>
      <c r="U9" s="10">
        <f t="shared" ref="U9:U30" si="3">IF(OR(Q9="Lunch",Q9="Recess",AND(T9=1,Q9="Passing")), 0, IF(R9&gt;S9,(S9+0.5)-R9,S9-R9))</f>
        <v>0</v>
      </c>
      <c r="V9" s="14" t="s">
        <v>14</v>
      </c>
      <c r="W9" s="8">
        <v>0.3576388888888889</v>
      </c>
      <c r="X9" s="8">
        <v>0.36041666666666666</v>
      </c>
      <c r="Y9" s="9">
        <f>COUNTIF(V8,"="&amp;"Lunch")</f>
        <v>0</v>
      </c>
      <c r="Z9" s="10">
        <f t="shared" ref="Z9:Z30" si="4">IF(OR(V9="Lunch",V9="Recess",AND(Y9=1,V9="Passing")), 0, IF(W9&gt;X9,(X9+0.5)-W9,X9-W9))</f>
        <v>2.7777777777777679E-3</v>
      </c>
      <c r="AB9" s="43">
        <f t="shared" ref="AB9:AB30" si="5">ROUND(((F9+K9+P9+U9+Z9)/5)*1440,0)/1440</f>
        <v>1.3888888888888889E-3</v>
      </c>
      <c r="AC9" s="13">
        <f t="shared" ref="AC9:AC30" si="6">IF(OR(ISNUMBER(SEARCH("*Period*",B9)),ISNUMBER(SEARCH("*Period*",G9)),ISNUMBER(SEARCH("*Period*",L9)),ISNUMBER(SEARCH("*Period*",Q9)),ISNUMBER(SEARCH("*Period*",V9))),AB9,0)</f>
        <v>0</v>
      </c>
      <c r="AD9" s="1" t="str">
        <f t="shared" ref="AD9:AD30" ca="1" si="7">IF(OR(ISNUMBER(SEARCH("*Period*",B9)),ISNUMBER(SEARCH("*Period*",G9)),ISNUMBER(SEARCH("*Period*",L9)),ISNUMBER(SEARCH("*Period*",Q9)),ISNUMBER(SEARCH("*Period*",V9))),INDIRECT("R"&amp;TEXT(MIN(IF(COUNTIF(B9:V9,B9:V9)=MAX(COUNTIF(B9:V9,B9:V9)),ROW(B9:V9)*1000+COLUMN(B9:V9))),"0\C000"),0),"")</f>
        <v/>
      </c>
      <c r="AE9" s="44" t="str">
        <f t="shared" ref="AE9:AE30" ca="1" si="8">LEFT(AD9,1)</f>
        <v/>
      </c>
      <c r="AF9" s="13">
        <f t="shared" ref="AF9:AF30" si="9">IF(OR(ISNUMBER(SEARCH("*Seminar*",B9)),ISNUMBER(SEARCH("*Seminar*",G9)),ISNUMBER(SEARCH("*Seminar*",L9)),ISNUMBER(SEARCH("*Seminar*",Q9)),ISNUMBER(SEARCH("*Seminar*",V9))),AB9,0)</f>
        <v>0</v>
      </c>
    </row>
    <row r="10" spans="2:32">
      <c r="B10" s="16"/>
      <c r="C10" s="8"/>
      <c r="D10" s="8"/>
      <c r="E10" s="9">
        <f>COUNTIF(B9,"="&amp;"Lunch")</f>
        <v>0</v>
      </c>
      <c r="F10" s="10">
        <f t="shared" si="0"/>
        <v>0</v>
      </c>
      <c r="G10" s="16"/>
      <c r="H10" s="8"/>
      <c r="I10" s="8"/>
      <c r="J10" s="9">
        <f>COUNTIF(G9,"="&amp;"Lunch")</f>
        <v>0</v>
      </c>
      <c r="K10" s="10">
        <f t="shared" si="1"/>
        <v>0</v>
      </c>
      <c r="L10" s="16"/>
      <c r="M10" s="8"/>
      <c r="N10" s="8"/>
      <c r="O10" s="9">
        <f>COUNTIF(L9,"="&amp;"Lunch")</f>
        <v>0</v>
      </c>
      <c r="P10" s="10">
        <f t="shared" si="2"/>
        <v>0</v>
      </c>
      <c r="Q10" s="16" t="s">
        <v>13</v>
      </c>
      <c r="R10" s="8">
        <v>0.35069444444444442</v>
      </c>
      <c r="S10" s="8">
        <v>0.35416666666666669</v>
      </c>
      <c r="T10" s="9">
        <f>COUNTIF(Q9,"="&amp;"Lunch")</f>
        <v>0</v>
      </c>
      <c r="U10" s="10">
        <f t="shared" si="3"/>
        <v>3.4722222222222654E-3</v>
      </c>
      <c r="V10" s="16"/>
      <c r="W10" s="8"/>
      <c r="X10" s="8"/>
      <c r="Y10" s="9">
        <f>COUNTIF(V9,"="&amp;"Lunch")</f>
        <v>0</v>
      </c>
      <c r="Z10" s="10">
        <f t="shared" si="4"/>
        <v>0</v>
      </c>
      <c r="AB10" s="43">
        <f t="shared" si="5"/>
        <v>6.9444444444444447E-4</v>
      </c>
      <c r="AC10" s="13">
        <f t="shared" si="6"/>
        <v>0</v>
      </c>
      <c r="AD10" s="1" t="str">
        <f t="shared" ca="1" si="7"/>
        <v/>
      </c>
      <c r="AE10" s="44" t="str">
        <f t="shared" ca="1" si="8"/>
        <v/>
      </c>
      <c r="AF10" s="13">
        <f t="shared" si="9"/>
        <v>0</v>
      </c>
    </row>
    <row r="11" spans="2:32">
      <c r="B11" s="14"/>
      <c r="C11" s="8"/>
      <c r="D11" s="8"/>
      <c r="E11" s="9">
        <f>COUNTIF(B10,"="&amp;"Lunch")</f>
        <v>0</v>
      </c>
      <c r="F11" s="10">
        <f t="shared" si="0"/>
        <v>0</v>
      </c>
      <c r="G11" s="14"/>
      <c r="H11" s="8"/>
      <c r="I11" s="8"/>
      <c r="J11" s="9">
        <f>COUNTIF(G10,"="&amp;"Lunch")</f>
        <v>0</v>
      </c>
      <c r="K11" s="10">
        <f t="shared" si="1"/>
        <v>0</v>
      </c>
      <c r="L11" s="14"/>
      <c r="M11" s="8"/>
      <c r="N11" s="8"/>
      <c r="O11" s="9">
        <f>COUNTIF(L10,"="&amp;"Lunch")</f>
        <v>0</v>
      </c>
      <c r="P11" s="10">
        <f t="shared" si="2"/>
        <v>0</v>
      </c>
      <c r="Q11" s="14" t="s">
        <v>14</v>
      </c>
      <c r="R11" s="8">
        <v>0.35416666666666669</v>
      </c>
      <c r="S11" s="8">
        <v>0.35694444444444445</v>
      </c>
      <c r="T11" s="9">
        <f>COUNTIF(Q10,"="&amp;"Lunch")</f>
        <v>0</v>
      </c>
      <c r="U11" s="10">
        <f t="shared" si="3"/>
        <v>2.7777777777777679E-3</v>
      </c>
      <c r="V11" s="14"/>
      <c r="W11" s="8"/>
      <c r="X11" s="8"/>
      <c r="Y11" s="9">
        <f>COUNTIF(V10,"="&amp;"Lunch")</f>
        <v>0</v>
      </c>
      <c r="Z11" s="10">
        <f t="shared" si="4"/>
        <v>0</v>
      </c>
      <c r="AB11" s="43">
        <f t="shared" si="5"/>
        <v>6.9444444444444447E-4</v>
      </c>
      <c r="AC11" s="13">
        <f t="shared" si="6"/>
        <v>0</v>
      </c>
      <c r="AD11" s="1" t="str">
        <f t="shared" ca="1" si="7"/>
        <v/>
      </c>
      <c r="AE11" s="44" t="str">
        <f t="shared" ca="1" si="8"/>
        <v/>
      </c>
      <c r="AF11" s="13">
        <f t="shared" si="9"/>
        <v>0</v>
      </c>
    </row>
    <row r="12" spans="2:32">
      <c r="B12" s="41" t="s">
        <v>15</v>
      </c>
      <c r="C12" s="36">
        <v>0.36041666666666666</v>
      </c>
      <c r="D12" s="36">
        <v>0.39861111111111108</v>
      </c>
      <c r="E12" s="37"/>
      <c r="F12" s="38">
        <f t="shared" si="0"/>
        <v>3.819444444444442E-2</v>
      </c>
      <c r="G12" s="41" t="s">
        <v>15</v>
      </c>
      <c r="H12" s="36">
        <v>0.31944444444444448</v>
      </c>
      <c r="I12" s="36">
        <v>0.39861111111111108</v>
      </c>
      <c r="J12" s="37"/>
      <c r="K12" s="38">
        <f t="shared" si="1"/>
        <v>7.9166666666666607E-2</v>
      </c>
      <c r="L12" s="41"/>
      <c r="M12" s="36"/>
      <c r="N12" s="36"/>
      <c r="O12" s="37"/>
      <c r="P12" s="38">
        <f t="shared" si="2"/>
        <v>0</v>
      </c>
      <c r="Q12" s="41" t="s">
        <v>15</v>
      </c>
      <c r="R12" s="36">
        <v>0.35694444444444445</v>
      </c>
      <c r="S12" s="36">
        <v>0.38819444444444445</v>
      </c>
      <c r="T12" s="37"/>
      <c r="U12" s="38">
        <f t="shared" si="3"/>
        <v>3.125E-2</v>
      </c>
      <c r="V12" s="41" t="s">
        <v>15</v>
      </c>
      <c r="W12" s="36">
        <v>0.36041666666666666</v>
      </c>
      <c r="X12" s="36">
        <v>0.39861111111111108</v>
      </c>
      <c r="Y12" s="37"/>
      <c r="Z12" s="38">
        <f t="shared" si="4"/>
        <v>3.819444444444442E-2</v>
      </c>
      <c r="AA12" s="39"/>
      <c r="AB12" s="38">
        <f t="shared" si="5"/>
        <v>3.7499999999999999E-2</v>
      </c>
      <c r="AC12" s="40">
        <f t="shared" si="6"/>
        <v>3.7499999999999999E-2</v>
      </c>
      <c r="AD12" s="1" t="str">
        <f t="shared" ca="1" si="7"/>
        <v>2nd Period</v>
      </c>
      <c r="AE12" s="44" t="str">
        <f t="shared" ca="1" si="8"/>
        <v>2</v>
      </c>
      <c r="AF12" s="13">
        <f t="shared" si="9"/>
        <v>0</v>
      </c>
    </row>
    <row r="13" spans="2:32">
      <c r="B13" s="14" t="s">
        <v>14</v>
      </c>
      <c r="C13" s="8">
        <v>0.39861111111111108</v>
      </c>
      <c r="D13" s="8">
        <v>0.40138888888888885</v>
      </c>
      <c r="E13" s="9"/>
      <c r="F13" s="10">
        <f t="shared" si="0"/>
        <v>2.7777777777777679E-3</v>
      </c>
      <c r="G13" s="14" t="s">
        <v>14</v>
      </c>
      <c r="H13" s="8">
        <v>0.39861111111111108</v>
      </c>
      <c r="I13" s="8">
        <v>0.40138888888888885</v>
      </c>
      <c r="J13" s="9"/>
      <c r="K13" s="10">
        <f t="shared" si="1"/>
        <v>2.7777777777777679E-3</v>
      </c>
      <c r="L13" s="14"/>
      <c r="M13" s="8"/>
      <c r="N13" s="8"/>
      <c r="O13" s="9"/>
      <c r="P13" s="10">
        <f t="shared" si="2"/>
        <v>0</v>
      </c>
      <c r="Q13" s="14" t="s">
        <v>14</v>
      </c>
      <c r="R13" s="8">
        <v>0.38819444444444445</v>
      </c>
      <c r="S13" s="8">
        <v>0.39097222222222222</v>
      </c>
      <c r="T13" s="9"/>
      <c r="U13" s="10">
        <f t="shared" si="3"/>
        <v>2.7777777777777679E-3</v>
      </c>
      <c r="V13" s="14" t="s">
        <v>14</v>
      </c>
      <c r="W13" s="8">
        <v>0.39861111111111108</v>
      </c>
      <c r="X13" s="8">
        <v>0.40138888888888885</v>
      </c>
      <c r="Y13" s="9"/>
      <c r="Z13" s="10">
        <f t="shared" si="4"/>
        <v>2.7777777777777679E-3</v>
      </c>
      <c r="AB13" s="43">
        <f t="shared" si="5"/>
        <v>2.0833333333333333E-3</v>
      </c>
      <c r="AC13" s="13">
        <f t="shared" si="6"/>
        <v>0</v>
      </c>
      <c r="AD13" s="1" t="str">
        <f t="shared" ca="1" si="7"/>
        <v/>
      </c>
      <c r="AE13" s="44" t="str">
        <f t="shared" ca="1" si="8"/>
        <v/>
      </c>
      <c r="AF13" s="13">
        <f t="shared" si="9"/>
        <v>0</v>
      </c>
    </row>
    <row r="14" spans="2:32">
      <c r="B14" s="7"/>
      <c r="C14" s="8"/>
      <c r="D14" s="8"/>
      <c r="E14" s="9"/>
      <c r="F14" s="10">
        <f t="shared" si="0"/>
        <v>0</v>
      </c>
      <c r="G14" s="7"/>
      <c r="H14" s="8"/>
      <c r="I14" s="8"/>
      <c r="J14" s="9"/>
      <c r="K14" s="10">
        <f t="shared" si="1"/>
        <v>0</v>
      </c>
      <c r="L14" s="7"/>
      <c r="M14" s="8"/>
      <c r="N14" s="8"/>
      <c r="O14" s="9"/>
      <c r="P14" s="10">
        <f t="shared" si="2"/>
        <v>0</v>
      </c>
      <c r="Q14" s="7" t="s">
        <v>27</v>
      </c>
      <c r="R14" s="8">
        <v>0.39097222222222222</v>
      </c>
      <c r="S14" s="8">
        <v>0.41180555555555554</v>
      </c>
      <c r="T14" s="9"/>
      <c r="U14" s="10">
        <f t="shared" si="3"/>
        <v>2.0833333333333315E-2</v>
      </c>
      <c r="V14" s="7"/>
      <c r="W14" s="8"/>
      <c r="X14" s="8"/>
      <c r="Y14" s="9"/>
      <c r="Z14" s="10">
        <f t="shared" si="4"/>
        <v>0</v>
      </c>
      <c r="AB14" s="43">
        <f t="shared" si="5"/>
        <v>4.1666666666666666E-3</v>
      </c>
      <c r="AC14" s="13">
        <f t="shared" si="6"/>
        <v>0</v>
      </c>
      <c r="AD14" s="1" t="str">
        <f t="shared" ca="1" si="7"/>
        <v/>
      </c>
      <c r="AE14" s="44" t="str">
        <f t="shared" ca="1" si="8"/>
        <v/>
      </c>
      <c r="AF14" s="13">
        <f t="shared" si="9"/>
        <v>4.1666666666666666E-3</v>
      </c>
    </row>
    <row r="15" spans="2:32">
      <c r="B15" s="7"/>
      <c r="C15" s="8"/>
      <c r="D15" s="8"/>
      <c r="E15" s="9"/>
      <c r="F15" s="10">
        <f t="shared" si="0"/>
        <v>0</v>
      </c>
      <c r="G15" s="7"/>
      <c r="H15" s="8"/>
      <c r="I15" s="8"/>
      <c r="J15" s="9"/>
      <c r="K15" s="10">
        <f t="shared" si="1"/>
        <v>0</v>
      </c>
      <c r="L15" s="7"/>
      <c r="M15" s="8"/>
      <c r="N15" s="8"/>
      <c r="O15" s="9"/>
      <c r="P15" s="10">
        <f t="shared" si="2"/>
        <v>0</v>
      </c>
      <c r="Q15" s="7" t="s">
        <v>14</v>
      </c>
      <c r="R15" s="8">
        <v>0.41180555555555554</v>
      </c>
      <c r="S15" s="8">
        <v>0.4145833333333333</v>
      </c>
      <c r="T15" s="9"/>
      <c r="U15" s="10">
        <f t="shared" si="3"/>
        <v>2.7777777777777679E-3</v>
      </c>
      <c r="V15" s="7"/>
      <c r="W15" s="8"/>
      <c r="X15" s="8"/>
      <c r="Y15" s="9"/>
      <c r="Z15" s="10">
        <f t="shared" si="4"/>
        <v>0</v>
      </c>
      <c r="AB15" s="43">
        <f t="shared" si="5"/>
        <v>6.9444444444444447E-4</v>
      </c>
      <c r="AC15" s="13">
        <f t="shared" si="6"/>
        <v>0</v>
      </c>
      <c r="AD15" s="1" t="str">
        <f t="shared" ca="1" si="7"/>
        <v/>
      </c>
      <c r="AE15" s="44" t="str">
        <f t="shared" ca="1" si="8"/>
        <v/>
      </c>
      <c r="AF15" s="13">
        <f t="shared" si="9"/>
        <v>0</v>
      </c>
    </row>
    <row r="16" spans="2:32">
      <c r="B16" s="42" t="s">
        <v>17</v>
      </c>
      <c r="C16" s="36">
        <v>0.40138888888888885</v>
      </c>
      <c r="D16" s="36">
        <v>0.43958333333333338</v>
      </c>
      <c r="E16" s="37">
        <f>COUNTIF(B11,"="&amp;"Lunch")</f>
        <v>0</v>
      </c>
      <c r="F16" s="38">
        <f t="shared" si="0"/>
        <v>3.8194444444444531E-2</v>
      </c>
      <c r="G16" s="42"/>
      <c r="H16" s="36"/>
      <c r="I16" s="36"/>
      <c r="J16" s="37">
        <f>COUNTIF(G11,"="&amp;"Lunch")</f>
        <v>0</v>
      </c>
      <c r="K16" s="38">
        <f t="shared" si="1"/>
        <v>0</v>
      </c>
      <c r="L16" s="42" t="s">
        <v>17</v>
      </c>
      <c r="M16" s="36">
        <v>0.40138888888888885</v>
      </c>
      <c r="N16" s="36">
        <v>0.48055555555555557</v>
      </c>
      <c r="O16" s="37">
        <f>COUNTIF(L11,"="&amp;"Lunch")</f>
        <v>0</v>
      </c>
      <c r="P16" s="38">
        <f t="shared" si="2"/>
        <v>7.9166666666666718E-2</v>
      </c>
      <c r="Q16" s="42" t="s">
        <v>17</v>
      </c>
      <c r="R16" s="36">
        <v>0.4145833333333333</v>
      </c>
      <c r="S16" s="36">
        <v>0.4458333333333333</v>
      </c>
      <c r="T16" s="37">
        <f>COUNTIF(Q11,"="&amp;"Lunch")</f>
        <v>0</v>
      </c>
      <c r="U16" s="38">
        <f t="shared" si="3"/>
        <v>3.125E-2</v>
      </c>
      <c r="V16" s="42" t="s">
        <v>17</v>
      </c>
      <c r="W16" s="36">
        <v>0.40138888888888885</v>
      </c>
      <c r="X16" s="36">
        <v>0.43958333333333338</v>
      </c>
      <c r="Y16" s="37">
        <f>COUNTIF(V11,"="&amp;"Lunch")</f>
        <v>0</v>
      </c>
      <c r="Z16" s="38">
        <f t="shared" si="4"/>
        <v>3.8194444444444531E-2</v>
      </c>
      <c r="AA16" s="39"/>
      <c r="AB16" s="38">
        <f t="shared" si="5"/>
        <v>3.7499999999999999E-2</v>
      </c>
      <c r="AC16" s="40">
        <f t="shared" si="6"/>
        <v>3.7499999999999999E-2</v>
      </c>
      <c r="AD16" s="1" t="str">
        <f t="shared" ca="1" si="7"/>
        <v>3rd Period</v>
      </c>
      <c r="AE16" s="44" t="str">
        <f t="shared" ca="1" si="8"/>
        <v>3</v>
      </c>
      <c r="AF16" s="13">
        <f t="shared" si="9"/>
        <v>0</v>
      </c>
    </row>
    <row r="17" spans="2:32">
      <c r="B17" s="15" t="s">
        <v>14</v>
      </c>
      <c r="C17" s="8">
        <v>0.43958333333333338</v>
      </c>
      <c r="D17" s="8">
        <v>0.44236111111111115</v>
      </c>
      <c r="E17" s="9">
        <f t="shared" ref="E17:E30" si="10">COUNTIF(B16,"="&amp;"Lunch")</f>
        <v>0</v>
      </c>
      <c r="F17" s="10">
        <f t="shared" si="0"/>
        <v>2.7777777777777679E-3</v>
      </c>
      <c r="G17" s="15"/>
      <c r="H17" s="8"/>
      <c r="I17" s="8"/>
      <c r="J17" s="9">
        <f t="shared" ref="J17:J30" si="11">COUNTIF(G16,"="&amp;"Lunch")</f>
        <v>0</v>
      </c>
      <c r="K17" s="10">
        <f t="shared" si="1"/>
        <v>0</v>
      </c>
      <c r="L17" s="15" t="s">
        <v>14</v>
      </c>
      <c r="M17" s="8">
        <v>0.48055555555555557</v>
      </c>
      <c r="N17" s="8">
        <v>0.48333333333333334</v>
      </c>
      <c r="O17" s="9">
        <f t="shared" ref="O17:O30" si="12">COUNTIF(L16,"="&amp;"Lunch")</f>
        <v>0</v>
      </c>
      <c r="P17" s="10">
        <f t="shared" si="2"/>
        <v>2.7777777777777679E-3</v>
      </c>
      <c r="Q17" s="15" t="s">
        <v>14</v>
      </c>
      <c r="R17" s="8">
        <v>0.4458333333333333</v>
      </c>
      <c r="S17" s="8">
        <v>0.44861111111111113</v>
      </c>
      <c r="T17" s="9">
        <f t="shared" ref="T17:T30" si="13">COUNTIF(Q16,"="&amp;"Lunch")</f>
        <v>0</v>
      </c>
      <c r="U17" s="10">
        <f t="shared" si="3"/>
        <v>2.7777777777778234E-3</v>
      </c>
      <c r="V17" s="15" t="s">
        <v>14</v>
      </c>
      <c r="W17" s="8">
        <v>0.43958333333333338</v>
      </c>
      <c r="X17" s="8">
        <v>0.44236111111111115</v>
      </c>
      <c r="Y17" s="9">
        <f t="shared" ref="Y17:Y30" si="14">COUNTIF(V16,"="&amp;"Lunch")</f>
        <v>0</v>
      </c>
      <c r="Z17" s="10">
        <f t="shared" si="4"/>
        <v>2.7777777777777679E-3</v>
      </c>
      <c r="AB17" s="43">
        <f t="shared" si="5"/>
        <v>2.0833333333333333E-3</v>
      </c>
      <c r="AC17" s="13">
        <f t="shared" si="6"/>
        <v>0</v>
      </c>
      <c r="AD17" s="1" t="str">
        <f t="shared" ca="1" si="7"/>
        <v/>
      </c>
      <c r="AE17" s="44" t="str">
        <f t="shared" ca="1" si="8"/>
        <v/>
      </c>
      <c r="AF17" s="13">
        <f t="shared" si="9"/>
        <v>0</v>
      </c>
    </row>
    <row r="18" spans="2:32">
      <c r="B18" s="16" t="s">
        <v>16</v>
      </c>
      <c r="C18" s="8">
        <v>0.44236111111111115</v>
      </c>
      <c r="D18" s="8">
        <v>0.4597222222222222</v>
      </c>
      <c r="E18" s="9">
        <f t="shared" si="10"/>
        <v>0</v>
      </c>
      <c r="F18" s="10">
        <f t="shared" si="0"/>
        <v>0</v>
      </c>
      <c r="G18" s="16" t="s">
        <v>16</v>
      </c>
      <c r="H18" s="8">
        <v>0.48333333333333334</v>
      </c>
      <c r="I18" s="8">
        <v>0.50069444444444444</v>
      </c>
      <c r="J18" s="9">
        <f t="shared" si="11"/>
        <v>0</v>
      </c>
      <c r="K18" s="10">
        <f t="shared" si="1"/>
        <v>0</v>
      </c>
      <c r="L18" s="16" t="s">
        <v>16</v>
      </c>
      <c r="M18" s="8">
        <v>0.48333333333333334</v>
      </c>
      <c r="N18" s="8">
        <v>0.50069444444444444</v>
      </c>
      <c r="O18" s="9">
        <f t="shared" si="12"/>
        <v>0</v>
      </c>
      <c r="P18" s="10">
        <f t="shared" si="2"/>
        <v>0</v>
      </c>
      <c r="Q18" s="16" t="s">
        <v>16</v>
      </c>
      <c r="R18" s="8">
        <v>0.44861111111111113</v>
      </c>
      <c r="S18" s="8">
        <v>0.46597222222222223</v>
      </c>
      <c r="T18" s="9">
        <f t="shared" si="13"/>
        <v>0</v>
      </c>
      <c r="U18" s="10">
        <f t="shared" si="3"/>
        <v>0</v>
      </c>
      <c r="V18" s="16" t="s">
        <v>16</v>
      </c>
      <c r="W18" s="8">
        <v>0.44236111111111115</v>
      </c>
      <c r="X18" s="8">
        <v>0.4597222222222222</v>
      </c>
      <c r="Y18" s="9">
        <f t="shared" si="14"/>
        <v>0</v>
      </c>
      <c r="Z18" s="10">
        <f t="shared" si="4"/>
        <v>0</v>
      </c>
      <c r="AB18" s="43">
        <f t="shared" si="5"/>
        <v>0</v>
      </c>
      <c r="AC18" s="13">
        <f t="shared" si="6"/>
        <v>0</v>
      </c>
      <c r="AD18" s="1" t="str">
        <f t="shared" ca="1" si="7"/>
        <v/>
      </c>
      <c r="AE18" s="44" t="str">
        <f t="shared" ca="1" si="8"/>
        <v/>
      </c>
      <c r="AF18" s="13">
        <f t="shared" si="9"/>
        <v>0</v>
      </c>
    </row>
    <row r="19" spans="2:32">
      <c r="B19" s="14" t="s">
        <v>14</v>
      </c>
      <c r="C19" s="8">
        <v>0.4597222222222222</v>
      </c>
      <c r="D19" s="8">
        <v>0.46249999999999997</v>
      </c>
      <c r="E19" s="9">
        <f t="shared" si="10"/>
        <v>1</v>
      </c>
      <c r="F19" s="10">
        <f t="shared" si="0"/>
        <v>0</v>
      </c>
      <c r="G19" s="14" t="s">
        <v>14</v>
      </c>
      <c r="H19" s="8">
        <v>0.50069444444444444</v>
      </c>
      <c r="I19" s="8">
        <v>0.50347222222222221</v>
      </c>
      <c r="J19" s="9">
        <f t="shared" si="11"/>
        <v>1</v>
      </c>
      <c r="K19" s="10">
        <f t="shared" si="1"/>
        <v>0</v>
      </c>
      <c r="L19" s="14" t="s">
        <v>14</v>
      </c>
      <c r="M19" s="8">
        <v>0.50069444444444444</v>
      </c>
      <c r="N19" s="8">
        <v>0.50347222222222221</v>
      </c>
      <c r="O19" s="9">
        <f t="shared" si="12"/>
        <v>1</v>
      </c>
      <c r="P19" s="10">
        <f t="shared" si="2"/>
        <v>0</v>
      </c>
      <c r="Q19" s="14" t="s">
        <v>14</v>
      </c>
      <c r="R19" s="8">
        <v>0.46597222222222223</v>
      </c>
      <c r="S19" s="8">
        <v>0.46875</v>
      </c>
      <c r="T19" s="9">
        <f t="shared" si="13"/>
        <v>1</v>
      </c>
      <c r="U19" s="10">
        <f t="shared" si="3"/>
        <v>0</v>
      </c>
      <c r="V19" s="14" t="s">
        <v>14</v>
      </c>
      <c r="W19" s="8">
        <v>0.4597222222222222</v>
      </c>
      <c r="X19" s="8">
        <v>0.46249999999999997</v>
      </c>
      <c r="Y19" s="9">
        <f t="shared" si="14"/>
        <v>1</v>
      </c>
      <c r="Z19" s="10">
        <f t="shared" si="4"/>
        <v>0</v>
      </c>
      <c r="AB19" s="43">
        <f t="shared" si="5"/>
        <v>0</v>
      </c>
      <c r="AC19" s="13">
        <f t="shared" si="6"/>
        <v>0</v>
      </c>
      <c r="AD19" s="1" t="str">
        <f t="shared" ca="1" si="7"/>
        <v/>
      </c>
      <c r="AE19" s="44" t="str">
        <f t="shared" ca="1" si="8"/>
        <v/>
      </c>
      <c r="AF19" s="13">
        <f t="shared" si="9"/>
        <v>0</v>
      </c>
    </row>
    <row r="20" spans="2:32">
      <c r="B20" s="41" t="s">
        <v>18</v>
      </c>
      <c r="C20" s="36">
        <v>0.46249999999999997</v>
      </c>
      <c r="D20" s="36">
        <v>0.50069444444444444</v>
      </c>
      <c r="E20" s="37">
        <f t="shared" si="10"/>
        <v>0</v>
      </c>
      <c r="F20" s="38">
        <f t="shared" si="0"/>
        <v>3.8194444444444475E-2</v>
      </c>
      <c r="G20" s="41" t="s">
        <v>18</v>
      </c>
      <c r="H20" s="36">
        <v>0.40138888888888885</v>
      </c>
      <c r="I20" s="36">
        <v>0.48055555555555557</v>
      </c>
      <c r="J20" s="37">
        <f t="shared" si="11"/>
        <v>0</v>
      </c>
      <c r="K20" s="38">
        <f t="shared" si="1"/>
        <v>7.9166666666666718E-2</v>
      </c>
      <c r="L20" s="41"/>
      <c r="M20" s="36"/>
      <c r="N20" s="36"/>
      <c r="O20" s="37">
        <f t="shared" si="12"/>
        <v>0</v>
      </c>
      <c r="P20" s="38">
        <f t="shared" si="2"/>
        <v>0</v>
      </c>
      <c r="Q20" s="41" t="s">
        <v>18</v>
      </c>
      <c r="R20" s="36">
        <v>0.46875</v>
      </c>
      <c r="S20" s="36">
        <v>0.5</v>
      </c>
      <c r="T20" s="37">
        <f t="shared" si="13"/>
        <v>0</v>
      </c>
      <c r="U20" s="38">
        <f t="shared" si="3"/>
        <v>3.125E-2</v>
      </c>
      <c r="V20" s="41" t="s">
        <v>18</v>
      </c>
      <c r="W20" s="36">
        <v>0.46249999999999997</v>
      </c>
      <c r="X20" s="36">
        <v>0.50069444444444444</v>
      </c>
      <c r="Y20" s="37">
        <f t="shared" si="14"/>
        <v>0</v>
      </c>
      <c r="Z20" s="38">
        <f t="shared" si="4"/>
        <v>3.8194444444444475E-2</v>
      </c>
      <c r="AA20" s="39"/>
      <c r="AB20" s="38">
        <f t="shared" si="5"/>
        <v>3.7499999999999999E-2</v>
      </c>
      <c r="AC20" s="40">
        <f t="shared" si="6"/>
        <v>3.7499999999999999E-2</v>
      </c>
      <c r="AD20" s="1" t="str">
        <f t="shared" ca="1" si="7"/>
        <v>4th Period</v>
      </c>
      <c r="AE20" s="44" t="str">
        <f t="shared" ca="1" si="8"/>
        <v>4</v>
      </c>
      <c r="AF20" s="13">
        <f t="shared" si="9"/>
        <v>0</v>
      </c>
    </row>
    <row r="21" spans="2:32">
      <c r="B21" s="14" t="s">
        <v>14</v>
      </c>
      <c r="C21" s="8">
        <v>0.50069444444444444</v>
      </c>
      <c r="D21" s="8">
        <v>0.50347222222222221</v>
      </c>
      <c r="E21" s="9">
        <f t="shared" si="10"/>
        <v>0</v>
      </c>
      <c r="F21" s="10">
        <f t="shared" si="0"/>
        <v>2.7777777777777679E-3</v>
      </c>
      <c r="G21" s="14" t="s">
        <v>14</v>
      </c>
      <c r="H21" s="8">
        <v>0.48055555555555557</v>
      </c>
      <c r="I21" s="8">
        <v>0.48333333333333334</v>
      </c>
      <c r="J21" s="9">
        <f t="shared" si="11"/>
        <v>0</v>
      </c>
      <c r="K21" s="10">
        <f t="shared" si="1"/>
        <v>2.7777777777777679E-3</v>
      </c>
      <c r="L21" s="14"/>
      <c r="M21" s="8"/>
      <c r="N21" s="8"/>
      <c r="O21" s="9">
        <f t="shared" si="12"/>
        <v>0</v>
      </c>
      <c r="P21" s="10">
        <f t="shared" si="2"/>
        <v>0</v>
      </c>
      <c r="Q21" s="14" t="s">
        <v>14</v>
      </c>
      <c r="R21" s="8">
        <v>0.5</v>
      </c>
      <c r="S21" s="8">
        <v>0.50277777777777777</v>
      </c>
      <c r="T21" s="9">
        <f t="shared" si="13"/>
        <v>0</v>
      </c>
      <c r="U21" s="10">
        <f t="shared" si="3"/>
        <v>2.7777777777777679E-3</v>
      </c>
      <c r="V21" s="14" t="s">
        <v>14</v>
      </c>
      <c r="W21" s="8">
        <v>0.50069444444444444</v>
      </c>
      <c r="X21" s="8">
        <v>0.50347222222222221</v>
      </c>
      <c r="Y21" s="9">
        <f t="shared" si="14"/>
        <v>0</v>
      </c>
      <c r="Z21" s="10">
        <f t="shared" si="4"/>
        <v>2.7777777777777679E-3</v>
      </c>
      <c r="AB21" s="43">
        <f t="shared" si="5"/>
        <v>2.0833333333333333E-3</v>
      </c>
      <c r="AC21" s="13">
        <f t="shared" si="6"/>
        <v>0</v>
      </c>
      <c r="AD21" s="1" t="str">
        <f t="shared" ca="1" si="7"/>
        <v/>
      </c>
      <c r="AE21" s="44" t="str">
        <f t="shared" ca="1" si="8"/>
        <v/>
      </c>
      <c r="AF21" s="13">
        <f t="shared" si="9"/>
        <v>0</v>
      </c>
    </row>
    <row r="22" spans="2:32">
      <c r="B22" s="16"/>
      <c r="C22" s="8"/>
      <c r="D22" s="8"/>
      <c r="E22" s="9">
        <f t="shared" si="10"/>
        <v>0</v>
      </c>
      <c r="F22" s="10">
        <f t="shared" si="0"/>
        <v>0</v>
      </c>
      <c r="G22" s="16"/>
      <c r="H22" s="8"/>
      <c r="I22" s="8"/>
      <c r="J22" s="9">
        <f t="shared" si="11"/>
        <v>0</v>
      </c>
      <c r="K22" s="10">
        <f t="shared" si="1"/>
        <v>0</v>
      </c>
      <c r="L22" s="16"/>
      <c r="M22" s="8"/>
      <c r="N22" s="8"/>
      <c r="O22" s="9">
        <f t="shared" si="12"/>
        <v>0</v>
      </c>
      <c r="P22" s="10">
        <f t="shared" si="2"/>
        <v>0</v>
      </c>
      <c r="Q22" s="16" t="s">
        <v>28</v>
      </c>
      <c r="R22" s="8">
        <v>0.50277777777777777</v>
      </c>
      <c r="S22" s="8">
        <v>0.52152777777777781</v>
      </c>
      <c r="T22" s="9">
        <f t="shared" si="13"/>
        <v>0</v>
      </c>
      <c r="U22" s="10">
        <f t="shared" si="3"/>
        <v>1.8750000000000044E-2</v>
      </c>
      <c r="V22" s="16"/>
      <c r="W22" s="8"/>
      <c r="X22" s="8"/>
      <c r="Y22" s="9">
        <f t="shared" si="14"/>
        <v>0</v>
      </c>
      <c r="Z22" s="10">
        <f t="shared" si="4"/>
        <v>0</v>
      </c>
      <c r="AB22" s="43">
        <f t="shared" si="5"/>
        <v>3.472222222222222E-3</v>
      </c>
      <c r="AC22" s="13">
        <f t="shared" si="6"/>
        <v>0</v>
      </c>
      <c r="AD22" s="1" t="str">
        <f t="shared" ca="1" si="7"/>
        <v/>
      </c>
      <c r="AE22" s="44" t="str">
        <f t="shared" ca="1" si="8"/>
        <v/>
      </c>
      <c r="AF22" s="13">
        <f t="shared" si="9"/>
        <v>0</v>
      </c>
    </row>
    <row r="23" spans="2:32">
      <c r="B23" s="14"/>
      <c r="C23" s="8"/>
      <c r="D23" s="8"/>
      <c r="E23" s="9">
        <f t="shared" si="10"/>
        <v>0</v>
      </c>
      <c r="F23" s="10">
        <f t="shared" si="0"/>
        <v>0</v>
      </c>
      <c r="G23" s="14"/>
      <c r="H23" s="8"/>
      <c r="I23" s="8"/>
      <c r="J23" s="9">
        <f t="shared" si="11"/>
        <v>0</v>
      </c>
      <c r="K23" s="10">
        <f t="shared" si="1"/>
        <v>0</v>
      </c>
      <c r="L23" s="14"/>
      <c r="M23" s="8"/>
      <c r="N23" s="8"/>
      <c r="O23" s="9">
        <f t="shared" si="12"/>
        <v>0</v>
      </c>
      <c r="P23" s="10">
        <f t="shared" si="2"/>
        <v>0</v>
      </c>
      <c r="Q23" s="14" t="s">
        <v>14</v>
      </c>
      <c r="R23" s="8">
        <v>0.52152777777777781</v>
      </c>
      <c r="S23" s="8">
        <v>0.52430555555555558</v>
      </c>
      <c r="T23" s="9">
        <f t="shared" si="13"/>
        <v>0</v>
      </c>
      <c r="U23" s="10">
        <f t="shared" si="3"/>
        <v>2.7777777777777679E-3</v>
      </c>
      <c r="V23" s="14"/>
      <c r="W23" s="8"/>
      <c r="X23" s="8"/>
      <c r="Y23" s="9">
        <f t="shared" si="14"/>
        <v>0</v>
      </c>
      <c r="Z23" s="10">
        <f t="shared" si="4"/>
        <v>0</v>
      </c>
      <c r="AB23" s="43">
        <f t="shared" si="5"/>
        <v>6.9444444444444447E-4</v>
      </c>
      <c r="AC23" s="13">
        <f t="shared" si="6"/>
        <v>0</v>
      </c>
      <c r="AD23" s="1" t="str">
        <f t="shared" ca="1" si="7"/>
        <v/>
      </c>
      <c r="AE23" s="44" t="str">
        <f t="shared" ca="1" si="8"/>
        <v/>
      </c>
      <c r="AF23" s="13">
        <f t="shared" si="9"/>
        <v>0</v>
      </c>
    </row>
    <row r="24" spans="2:32">
      <c r="B24" s="41" t="s">
        <v>25</v>
      </c>
      <c r="C24" s="36">
        <v>0.50347222222222221</v>
      </c>
      <c r="D24" s="36">
        <v>4.1666666666666664E-2</v>
      </c>
      <c r="E24" s="37">
        <f t="shared" si="10"/>
        <v>0</v>
      </c>
      <c r="F24" s="38">
        <f t="shared" si="0"/>
        <v>3.819444444444442E-2</v>
      </c>
      <c r="G24" s="41"/>
      <c r="H24" s="36"/>
      <c r="I24" s="36"/>
      <c r="J24" s="37">
        <f t="shared" si="11"/>
        <v>0</v>
      </c>
      <c r="K24" s="38">
        <f t="shared" si="1"/>
        <v>0</v>
      </c>
      <c r="L24" s="41" t="s">
        <v>25</v>
      </c>
      <c r="M24" s="36">
        <v>0.50347222222222221</v>
      </c>
      <c r="N24" s="36">
        <v>8.2638888888888887E-2</v>
      </c>
      <c r="O24" s="37">
        <f t="shared" si="12"/>
        <v>0</v>
      </c>
      <c r="P24" s="38">
        <f t="shared" si="2"/>
        <v>7.9166666666666718E-2</v>
      </c>
      <c r="Q24" s="41" t="s">
        <v>25</v>
      </c>
      <c r="R24" s="36">
        <v>0.52430555555555558</v>
      </c>
      <c r="S24" s="36">
        <v>5.5555555555555552E-2</v>
      </c>
      <c r="T24" s="37">
        <f t="shared" si="13"/>
        <v>0</v>
      </c>
      <c r="U24" s="38">
        <f t="shared" si="3"/>
        <v>3.125E-2</v>
      </c>
      <c r="V24" s="41" t="s">
        <v>25</v>
      </c>
      <c r="W24" s="36">
        <v>0.50347222222222221</v>
      </c>
      <c r="X24" s="36">
        <v>4.1666666666666664E-2</v>
      </c>
      <c r="Y24" s="37">
        <f t="shared" si="14"/>
        <v>0</v>
      </c>
      <c r="Z24" s="38">
        <f t="shared" si="4"/>
        <v>3.819444444444442E-2</v>
      </c>
      <c r="AA24" s="39"/>
      <c r="AB24" s="38">
        <f t="shared" si="5"/>
        <v>3.7499999999999999E-2</v>
      </c>
      <c r="AC24" s="40">
        <f t="shared" si="6"/>
        <v>3.7499999999999999E-2</v>
      </c>
      <c r="AD24" s="1" t="str">
        <f t="shared" ca="1" si="7"/>
        <v>5th Period</v>
      </c>
      <c r="AE24" s="44" t="str">
        <f t="shared" ca="1" si="8"/>
        <v>5</v>
      </c>
      <c r="AF24" s="13">
        <f t="shared" si="9"/>
        <v>0</v>
      </c>
    </row>
    <row r="25" spans="2:32">
      <c r="B25" s="14" t="s">
        <v>14</v>
      </c>
      <c r="C25" s="8">
        <v>4.1666666666666664E-2</v>
      </c>
      <c r="D25" s="8">
        <v>4.4444444444444446E-2</v>
      </c>
      <c r="E25" s="9">
        <f t="shared" si="10"/>
        <v>0</v>
      </c>
      <c r="F25" s="10">
        <f t="shared" si="0"/>
        <v>2.7777777777777818E-3</v>
      </c>
      <c r="G25" s="14"/>
      <c r="H25" s="8"/>
      <c r="I25" s="8"/>
      <c r="J25" s="9">
        <f t="shared" si="11"/>
        <v>0</v>
      </c>
      <c r="K25" s="10">
        <f t="shared" si="1"/>
        <v>0</v>
      </c>
      <c r="L25" s="14" t="s">
        <v>14</v>
      </c>
      <c r="M25" s="8">
        <v>8.2638888888888887E-2</v>
      </c>
      <c r="N25" s="8">
        <v>8.5416666666666655E-2</v>
      </c>
      <c r="O25" s="9">
        <f t="shared" si="12"/>
        <v>0</v>
      </c>
      <c r="P25" s="10">
        <f t="shared" si="2"/>
        <v>2.7777777777777679E-3</v>
      </c>
      <c r="Q25" s="14" t="s">
        <v>14</v>
      </c>
      <c r="R25" s="8">
        <v>5.5555555555555552E-2</v>
      </c>
      <c r="S25" s="8">
        <v>5.8333333333333327E-2</v>
      </c>
      <c r="T25" s="9">
        <f t="shared" si="13"/>
        <v>0</v>
      </c>
      <c r="U25" s="10">
        <f t="shared" si="3"/>
        <v>2.7777777777777748E-3</v>
      </c>
      <c r="V25" s="14" t="s">
        <v>14</v>
      </c>
      <c r="W25" s="8">
        <v>4.1666666666666664E-2</v>
      </c>
      <c r="X25" s="8">
        <v>4.4444444444444446E-2</v>
      </c>
      <c r="Y25" s="9">
        <f t="shared" si="14"/>
        <v>0</v>
      </c>
      <c r="Z25" s="10">
        <f t="shared" si="4"/>
        <v>2.7777777777777818E-3</v>
      </c>
      <c r="AB25" s="43">
        <f t="shared" si="5"/>
        <v>2.0833333333333333E-3</v>
      </c>
      <c r="AC25" s="13">
        <f t="shared" si="6"/>
        <v>0</v>
      </c>
      <c r="AD25" s="1" t="str">
        <f t="shared" ca="1" si="7"/>
        <v/>
      </c>
      <c r="AE25" s="44" t="str">
        <f t="shared" ca="1" si="8"/>
        <v/>
      </c>
      <c r="AF25" s="13">
        <f t="shared" si="9"/>
        <v>0</v>
      </c>
    </row>
    <row r="26" spans="2:32">
      <c r="B26" s="16"/>
      <c r="C26" s="8"/>
      <c r="D26" s="8"/>
      <c r="E26" s="9">
        <f t="shared" si="10"/>
        <v>0</v>
      </c>
      <c r="F26" s="10">
        <f t="shared" si="0"/>
        <v>0</v>
      </c>
      <c r="G26" s="16"/>
      <c r="H26" s="8"/>
      <c r="I26" s="8"/>
      <c r="J26" s="9">
        <f t="shared" si="11"/>
        <v>0</v>
      </c>
      <c r="K26" s="10">
        <f t="shared" si="1"/>
        <v>0</v>
      </c>
      <c r="L26" s="16"/>
      <c r="M26" s="8"/>
      <c r="N26" s="8"/>
      <c r="O26" s="9">
        <f t="shared" si="12"/>
        <v>0</v>
      </c>
      <c r="P26" s="10">
        <f t="shared" si="2"/>
        <v>0</v>
      </c>
      <c r="Q26" s="16"/>
      <c r="R26" s="8"/>
      <c r="S26" s="8"/>
      <c r="T26" s="9">
        <f t="shared" si="13"/>
        <v>0</v>
      </c>
      <c r="U26" s="10">
        <f t="shared" si="3"/>
        <v>0</v>
      </c>
      <c r="V26" s="16"/>
      <c r="W26" s="8"/>
      <c r="X26" s="8"/>
      <c r="Y26" s="9">
        <f t="shared" si="14"/>
        <v>0</v>
      </c>
      <c r="Z26" s="10">
        <f t="shared" si="4"/>
        <v>0</v>
      </c>
      <c r="AB26" s="43">
        <f t="shared" si="5"/>
        <v>0</v>
      </c>
      <c r="AC26" s="13">
        <f t="shared" si="6"/>
        <v>0</v>
      </c>
      <c r="AD26" s="1" t="str">
        <f t="shared" ca="1" si="7"/>
        <v/>
      </c>
      <c r="AE26" s="44" t="str">
        <f t="shared" ca="1" si="8"/>
        <v/>
      </c>
      <c r="AF26" s="13">
        <f t="shared" si="9"/>
        <v>0</v>
      </c>
    </row>
    <row r="27" spans="2:32">
      <c r="B27" s="15"/>
      <c r="C27" s="8"/>
      <c r="D27" s="8"/>
      <c r="E27" s="9">
        <f t="shared" si="10"/>
        <v>0</v>
      </c>
      <c r="F27" s="10">
        <f t="shared" si="0"/>
        <v>0</v>
      </c>
      <c r="G27" s="15"/>
      <c r="H27" s="8"/>
      <c r="I27" s="8"/>
      <c r="J27" s="9">
        <f t="shared" si="11"/>
        <v>0</v>
      </c>
      <c r="K27" s="10">
        <f t="shared" si="1"/>
        <v>0</v>
      </c>
      <c r="L27" s="15"/>
      <c r="M27" s="8"/>
      <c r="N27" s="8"/>
      <c r="O27" s="9">
        <f t="shared" si="12"/>
        <v>0</v>
      </c>
      <c r="P27" s="10">
        <f t="shared" si="2"/>
        <v>0</v>
      </c>
      <c r="Q27" s="15"/>
      <c r="R27" s="8"/>
      <c r="S27" s="8"/>
      <c r="T27" s="9">
        <f t="shared" si="13"/>
        <v>0</v>
      </c>
      <c r="U27" s="10">
        <f t="shared" si="3"/>
        <v>0</v>
      </c>
      <c r="V27" s="15"/>
      <c r="W27" s="8"/>
      <c r="X27" s="8"/>
      <c r="Y27" s="9">
        <f t="shared" si="14"/>
        <v>0</v>
      </c>
      <c r="Z27" s="10">
        <f t="shared" si="4"/>
        <v>0</v>
      </c>
      <c r="AB27" s="43">
        <f t="shared" si="5"/>
        <v>0</v>
      </c>
      <c r="AC27" s="13">
        <f t="shared" si="6"/>
        <v>0</v>
      </c>
      <c r="AD27" s="1" t="str">
        <f t="shared" ca="1" si="7"/>
        <v/>
      </c>
      <c r="AE27" s="44" t="str">
        <f t="shared" ca="1" si="8"/>
        <v/>
      </c>
      <c r="AF27" s="13">
        <f t="shared" si="9"/>
        <v>0</v>
      </c>
    </row>
    <row r="28" spans="2:32">
      <c r="B28" s="41" t="s">
        <v>26</v>
      </c>
      <c r="C28" s="36">
        <v>4.4444444444444446E-2</v>
      </c>
      <c r="D28" s="36">
        <v>8.2638888888888887E-2</v>
      </c>
      <c r="E28" s="37">
        <f t="shared" si="10"/>
        <v>0</v>
      </c>
      <c r="F28" s="38">
        <f t="shared" si="0"/>
        <v>3.8194444444444441E-2</v>
      </c>
      <c r="G28" s="41" t="s">
        <v>26</v>
      </c>
      <c r="H28" s="36">
        <v>0.50347222222222221</v>
      </c>
      <c r="I28" s="36">
        <v>8.2638888888888887E-2</v>
      </c>
      <c r="J28" s="37">
        <f t="shared" si="11"/>
        <v>0</v>
      </c>
      <c r="K28" s="38">
        <f t="shared" si="1"/>
        <v>7.9166666666666718E-2</v>
      </c>
      <c r="L28" s="41"/>
      <c r="M28" s="36"/>
      <c r="N28" s="36"/>
      <c r="O28" s="37">
        <f t="shared" si="12"/>
        <v>0</v>
      </c>
      <c r="P28" s="38">
        <f t="shared" si="2"/>
        <v>0</v>
      </c>
      <c r="Q28" s="41" t="s">
        <v>26</v>
      </c>
      <c r="R28" s="36">
        <v>5.8333333333333327E-2</v>
      </c>
      <c r="S28" s="36">
        <v>8.9583333333333334E-2</v>
      </c>
      <c r="T28" s="37">
        <f t="shared" si="13"/>
        <v>0</v>
      </c>
      <c r="U28" s="38">
        <f t="shared" si="3"/>
        <v>3.1250000000000007E-2</v>
      </c>
      <c r="V28" s="41" t="s">
        <v>26</v>
      </c>
      <c r="W28" s="36">
        <v>4.4444444444444446E-2</v>
      </c>
      <c r="X28" s="36">
        <v>8.2638888888888887E-2</v>
      </c>
      <c r="Y28" s="37">
        <f t="shared" si="14"/>
        <v>0</v>
      </c>
      <c r="Z28" s="38">
        <f t="shared" si="4"/>
        <v>3.8194444444444441E-2</v>
      </c>
      <c r="AA28" s="39"/>
      <c r="AB28" s="38">
        <f t="shared" si="5"/>
        <v>3.7499999999999999E-2</v>
      </c>
      <c r="AC28" s="40">
        <f t="shared" si="6"/>
        <v>3.7499999999999999E-2</v>
      </c>
      <c r="AD28" s="1" t="str">
        <f t="shared" ca="1" si="7"/>
        <v>6th Period</v>
      </c>
      <c r="AE28" s="44" t="str">
        <f t="shared" ca="1" si="8"/>
        <v>6</v>
      </c>
      <c r="AF28" s="13">
        <f t="shared" si="9"/>
        <v>0</v>
      </c>
    </row>
    <row r="29" spans="2:32">
      <c r="B29" s="15" t="s">
        <v>14</v>
      </c>
      <c r="C29" s="8">
        <v>8.2638888888888887E-2</v>
      </c>
      <c r="D29" s="8">
        <v>8.5416666666666655E-2</v>
      </c>
      <c r="E29" s="9">
        <f t="shared" si="10"/>
        <v>0</v>
      </c>
      <c r="F29" s="10">
        <f t="shared" si="0"/>
        <v>2.7777777777777679E-3</v>
      </c>
      <c r="G29" s="15" t="s">
        <v>14</v>
      </c>
      <c r="H29" s="8">
        <v>8.2638888888888887E-2</v>
      </c>
      <c r="I29" s="8">
        <v>8.5416666666666655E-2</v>
      </c>
      <c r="J29" s="9">
        <f t="shared" si="11"/>
        <v>0</v>
      </c>
      <c r="K29" s="10">
        <f t="shared" si="1"/>
        <v>2.7777777777777679E-3</v>
      </c>
      <c r="L29" s="15"/>
      <c r="M29" s="8"/>
      <c r="N29" s="8"/>
      <c r="O29" s="9">
        <f t="shared" si="12"/>
        <v>0</v>
      </c>
      <c r="P29" s="10">
        <f t="shared" si="2"/>
        <v>0</v>
      </c>
      <c r="Q29" s="15"/>
      <c r="R29" s="8">
        <v>8.9583333333333334E-2</v>
      </c>
      <c r="S29" s="8">
        <v>9.2361111111111116E-2</v>
      </c>
      <c r="T29" s="9">
        <f t="shared" si="13"/>
        <v>0</v>
      </c>
      <c r="U29" s="10">
        <f t="shared" si="3"/>
        <v>2.7777777777777818E-3</v>
      </c>
      <c r="V29" s="15"/>
      <c r="W29" s="8"/>
      <c r="X29" s="8"/>
      <c r="Y29" s="9">
        <f t="shared" si="14"/>
        <v>0</v>
      </c>
      <c r="Z29" s="10">
        <f t="shared" si="4"/>
        <v>0</v>
      </c>
      <c r="AB29" s="43">
        <f t="shared" si="5"/>
        <v>1.3888888888888889E-3</v>
      </c>
      <c r="AC29" s="13">
        <f t="shared" si="6"/>
        <v>0</v>
      </c>
      <c r="AD29" s="1" t="str">
        <f t="shared" ca="1" si="7"/>
        <v/>
      </c>
      <c r="AE29" s="44" t="str">
        <f t="shared" ca="1" si="8"/>
        <v/>
      </c>
      <c r="AF29" s="13">
        <f t="shared" si="9"/>
        <v>0</v>
      </c>
    </row>
    <row r="30" spans="2:32">
      <c r="B30" s="12" t="s">
        <v>29</v>
      </c>
      <c r="C30" s="8">
        <v>8.5416666666666655E-2</v>
      </c>
      <c r="D30" s="8">
        <v>0.12361111111111112</v>
      </c>
      <c r="E30" s="9">
        <f t="shared" si="10"/>
        <v>0</v>
      </c>
      <c r="F30" s="10">
        <f t="shared" si="0"/>
        <v>3.8194444444444461E-2</v>
      </c>
      <c r="G30" s="17" t="s">
        <v>29</v>
      </c>
      <c r="H30" s="8">
        <v>8.5416666666666655E-2</v>
      </c>
      <c r="I30" s="8">
        <v>0.12361111111111112</v>
      </c>
      <c r="J30" s="9">
        <f t="shared" si="11"/>
        <v>0</v>
      </c>
      <c r="K30" s="10">
        <f t="shared" si="1"/>
        <v>3.8194444444444461E-2</v>
      </c>
      <c r="L30" s="17" t="s">
        <v>29</v>
      </c>
      <c r="M30" s="8">
        <v>8.5416666666666655E-2</v>
      </c>
      <c r="N30" s="8">
        <v>0.12361111111111112</v>
      </c>
      <c r="O30" s="9">
        <f t="shared" si="12"/>
        <v>0</v>
      </c>
      <c r="P30" s="10">
        <f t="shared" si="2"/>
        <v>3.8194444444444461E-2</v>
      </c>
      <c r="Q30" s="17" t="s">
        <v>29</v>
      </c>
      <c r="R30" s="8">
        <v>9.2361111111111116E-2</v>
      </c>
      <c r="S30" s="8">
        <v>0.12361111111111112</v>
      </c>
      <c r="T30" s="9">
        <f t="shared" si="13"/>
        <v>0</v>
      </c>
      <c r="U30" s="10">
        <f t="shared" si="3"/>
        <v>3.125E-2</v>
      </c>
      <c r="V30" s="17"/>
      <c r="W30" s="8"/>
      <c r="X30" s="8"/>
      <c r="Y30" s="9">
        <f t="shared" si="14"/>
        <v>0</v>
      </c>
      <c r="Z30" s="10">
        <f t="shared" si="4"/>
        <v>0</v>
      </c>
      <c r="AB30" s="43">
        <f t="shared" si="5"/>
        <v>2.9166666666666667E-2</v>
      </c>
      <c r="AC30" s="13">
        <f t="shared" si="6"/>
        <v>0</v>
      </c>
      <c r="AD30" s="1" t="str">
        <f t="shared" ca="1" si="7"/>
        <v/>
      </c>
      <c r="AE30" s="44" t="str">
        <f t="shared" ca="1" si="8"/>
        <v/>
      </c>
      <c r="AF30" s="13">
        <f t="shared" si="9"/>
        <v>0</v>
      </c>
    </row>
    <row r="31" spans="2:32">
      <c r="B31" s="11"/>
      <c r="C31" s="18"/>
      <c r="D31" s="19"/>
      <c r="E31" s="19"/>
      <c r="F31" s="20"/>
      <c r="G31" s="11"/>
      <c r="H31" s="18"/>
      <c r="I31" s="19"/>
      <c r="J31" s="19"/>
      <c r="K31" s="20"/>
      <c r="L31" s="11"/>
      <c r="M31" s="18"/>
      <c r="N31" s="19"/>
      <c r="O31" s="19"/>
      <c r="P31" s="20"/>
      <c r="Q31" s="11"/>
      <c r="R31" s="18"/>
      <c r="S31" s="19"/>
      <c r="T31" s="19"/>
      <c r="U31" s="20"/>
      <c r="V31" s="11"/>
      <c r="W31" s="18"/>
      <c r="X31" s="19"/>
      <c r="Y31" s="19"/>
      <c r="Z31" s="20"/>
    </row>
    <row r="32" spans="2:32" ht="13.5" thickBot="1">
      <c r="B32" s="11"/>
      <c r="C32" s="18"/>
      <c r="D32" s="19"/>
      <c r="E32" s="19"/>
      <c r="F32" s="20"/>
      <c r="G32" s="11"/>
      <c r="H32" s="18"/>
      <c r="I32" s="19"/>
      <c r="J32" s="19"/>
      <c r="K32" s="20"/>
      <c r="L32" s="11"/>
      <c r="M32" s="18"/>
      <c r="N32" s="19"/>
      <c r="O32" s="19"/>
      <c r="P32" s="20"/>
      <c r="Q32" s="11"/>
      <c r="R32" s="18"/>
      <c r="S32" s="19"/>
      <c r="T32" s="19"/>
      <c r="U32" s="20"/>
      <c r="V32" s="11"/>
      <c r="W32" s="18"/>
      <c r="X32" s="19"/>
      <c r="Y32" s="19"/>
      <c r="Z32" s="20"/>
    </row>
    <row r="33" spans="2:32" ht="13.5" thickBot="1">
      <c r="B33" s="21"/>
      <c r="C33" s="22"/>
      <c r="D33" s="23" t="s">
        <v>19</v>
      </c>
      <c r="E33" s="23"/>
      <c r="F33" s="24">
        <f>SUM(F8:F32)</f>
        <v>0.28402777777777777</v>
      </c>
      <c r="G33" s="21"/>
      <c r="H33" s="22"/>
      <c r="I33" s="23" t="s">
        <v>19</v>
      </c>
      <c r="J33" s="23"/>
      <c r="K33" s="24">
        <f>SUM(K8:K32)</f>
        <v>0.28402777777777782</v>
      </c>
      <c r="L33" s="21"/>
      <c r="M33" s="22"/>
      <c r="N33" s="23" t="s">
        <v>19</v>
      </c>
      <c r="O33" s="23"/>
      <c r="P33" s="24">
        <f>SUM(P8:P32)</f>
        <v>0.28402777777777782</v>
      </c>
      <c r="Q33" s="21"/>
      <c r="R33" s="22"/>
      <c r="S33" s="23" t="s">
        <v>19</v>
      </c>
      <c r="T33" s="23"/>
      <c r="U33" s="24">
        <f>SUM(U8:U32)</f>
        <v>0.28402777777777777</v>
      </c>
      <c r="V33" s="21"/>
      <c r="W33" s="22"/>
      <c r="X33" s="23" t="s">
        <v>19</v>
      </c>
      <c r="Y33" s="23"/>
      <c r="Z33" s="24">
        <f>SUM(Z8:Z32)</f>
        <v>0.24305555555555555</v>
      </c>
      <c r="AB33" s="13">
        <f>SUM(AB8:AB30)</f>
        <v>0.27569444444444441</v>
      </c>
      <c r="AC33" s="13">
        <f>SUM(AC8:AC30)</f>
        <v>0.22500000000000001</v>
      </c>
      <c r="AD33" s="13"/>
      <c r="AE33" s="13"/>
      <c r="AF33" s="45">
        <f>SUM(AF8:AF30)</f>
        <v>4.1666666666666666E-3</v>
      </c>
    </row>
    <row r="35" spans="2:32" ht="13.5" thickBot="1"/>
    <row r="36" spans="2:32" ht="13.5" thickBot="1">
      <c r="D36" s="120" t="s">
        <v>20</v>
      </c>
      <c r="E36" s="120"/>
      <c r="F36" s="120"/>
      <c r="G36" s="120"/>
      <c r="H36" s="120"/>
      <c r="I36" s="120"/>
      <c r="J36" s="25"/>
      <c r="K36" s="34">
        <f>AB33</f>
        <v>0.27569444444444441</v>
      </c>
      <c r="L36" s="26" t="s">
        <v>49</v>
      </c>
    </row>
    <row r="37" spans="2:32">
      <c r="G37" s="27"/>
      <c r="H37" s="27"/>
      <c r="I37" s="27"/>
      <c r="J37" s="27"/>
    </row>
    <row r="38" spans="2:32" ht="131.25" customHeight="1">
      <c r="B38" s="121" t="s">
        <v>64</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row>
  </sheetData>
  <sheetProtection algorithmName="SHA-512" hashValue="uDOFnRmUiVpSgzYZ37fvVeatU9gLHEL0UBSCOaqWuLtMTsCdOAMvm4Eo7CCTnz92wCs3Sp+ptzipUch68GcVMg==" saltValue="1/fUTWs32booyhnkhZG+OQ==" spinCount="100000" sheet="1" objects="1" scenarios="1" selectLockedCells="1"/>
  <mergeCells count="9">
    <mergeCell ref="D36:I36"/>
    <mergeCell ref="B38:Z38"/>
    <mergeCell ref="B2:Z2"/>
    <mergeCell ref="B3:Z3"/>
    <mergeCell ref="B5:F5"/>
    <mergeCell ref="G5:K5"/>
    <mergeCell ref="L5:P5"/>
    <mergeCell ref="Q5:U5"/>
    <mergeCell ref="V5:Z5"/>
  </mergeCells>
  <pageMargins left="0.1" right="0.1" top="0.25" bottom="0.25" header="0.25" footer="0.25"/>
  <pageSetup scale="99" orientation="landscape" r:id="rId1"/>
  <headerFooter alignWithMargins="0"/>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2:AJ82"/>
  <sheetViews>
    <sheetView showGridLines="0" zoomScaleNormal="100" workbookViewId="0">
      <selection activeCell="C8" sqref="C8"/>
    </sheetView>
  </sheetViews>
  <sheetFormatPr defaultRowHeight="12.75"/>
  <cols>
    <col min="1" max="1" width="9.140625" style="46"/>
    <col min="2" max="2" width="1.7109375" style="46" customWidth="1"/>
    <col min="3" max="3" width="9.85546875" style="46" bestFit="1" customWidth="1"/>
    <col min="4" max="5" width="5.7109375" style="46" customWidth="1"/>
    <col min="6" max="6" width="5.7109375" style="46" hidden="1" customWidth="1"/>
    <col min="7" max="7" width="5.7109375" style="46" customWidth="1"/>
    <col min="8" max="8" width="9.85546875" style="46" bestFit="1" customWidth="1"/>
    <col min="9" max="10" width="5.7109375" style="46" customWidth="1"/>
    <col min="11" max="11" width="5.7109375" style="46" hidden="1" customWidth="1"/>
    <col min="12" max="12" width="5.7109375" style="46" customWidth="1"/>
    <col min="13" max="13" width="9.85546875" style="46" customWidth="1"/>
    <col min="14" max="15" width="5.7109375" style="46" customWidth="1"/>
    <col min="16" max="16" width="5.7109375" style="46" hidden="1" customWidth="1"/>
    <col min="17" max="17" width="5.7109375" style="46" customWidth="1"/>
    <col min="18" max="18" width="9.85546875" style="46" bestFit="1" customWidth="1"/>
    <col min="19" max="20" width="5.7109375" style="46" customWidth="1"/>
    <col min="21" max="21" width="5.7109375" style="46" hidden="1" customWidth="1"/>
    <col min="22" max="22" width="5.7109375" style="46" customWidth="1"/>
    <col min="23" max="23" width="9.85546875" style="46" customWidth="1"/>
    <col min="24" max="25" width="5.7109375" style="46" customWidth="1"/>
    <col min="26" max="26" width="5.7109375" style="46" hidden="1" customWidth="1"/>
    <col min="27" max="27" width="5.7109375" style="46" customWidth="1"/>
    <col min="28" max="28" width="9.140625" style="46"/>
    <col min="29" max="29" width="12.28515625" style="60" bestFit="1" customWidth="1"/>
    <col min="30" max="30" width="14.7109375" style="46" bestFit="1" customWidth="1"/>
    <col min="31" max="31" width="9.140625" style="46" hidden="1" customWidth="1"/>
    <col min="32" max="32" width="9.140625" style="46"/>
    <col min="33" max="35" width="9.140625" style="46" hidden="1" customWidth="1"/>
    <col min="36" max="16384" width="9.140625" style="46"/>
  </cols>
  <sheetData>
    <row r="2" spans="3:36" ht="23.25">
      <c r="C2" s="134" t="s">
        <v>1</v>
      </c>
      <c r="D2" s="134"/>
      <c r="E2" s="134"/>
      <c r="F2" s="134"/>
      <c r="G2" s="134"/>
      <c r="H2" s="134"/>
      <c r="I2" s="134"/>
      <c r="J2" s="134"/>
      <c r="K2" s="134"/>
      <c r="L2" s="134"/>
      <c r="M2" s="134"/>
      <c r="N2" s="134"/>
      <c r="O2" s="134"/>
      <c r="P2" s="134"/>
      <c r="Q2" s="134"/>
      <c r="R2" s="134"/>
      <c r="S2" s="134"/>
      <c r="T2" s="134"/>
      <c r="U2" s="134"/>
      <c r="V2" s="134"/>
      <c r="W2" s="134"/>
      <c r="X2" s="134"/>
      <c r="Y2" s="134"/>
      <c r="Z2" s="134"/>
      <c r="AA2" s="134"/>
    </row>
    <row r="3" spans="3:36" ht="20.25">
      <c r="C3" s="135"/>
      <c r="D3" s="135"/>
      <c r="E3" s="135"/>
      <c r="F3" s="135"/>
      <c r="G3" s="135"/>
      <c r="H3" s="135"/>
      <c r="I3" s="135"/>
      <c r="J3" s="135"/>
      <c r="K3" s="135"/>
      <c r="L3" s="135"/>
      <c r="M3" s="135"/>
      <c r="N3" s="135"/>
      <c r="O3" s="135"/>
      <c r="P3" s="135"/>
      <c r="Q3" s="135"/>
      <c r="R3" s="135"/>
      <c r="S3" s="135"/>
      <c r="T3" s="135"/>
      <c r="U3" s="135"/>
      <c r="V3" s="135"/>
      <c r="W3" s="135"/>
      <c r="X3" s="135"/>
      <c r="Y3" s="135"/>
      <c r="Z3" s="135"/>
      <c r="AA3" s="135"/>
    </row>
    <row r="4" spans="3:36" ht="13.5" thickBot="1"/>
    <row r="5" spans="3:36" ht="13.5" thickBot="1">
      <c r="C5" s="130" t="s">
        <v>2</v>
      </c>
      <c r="D5" s="131"/>
      <c r="E5" s="131"/>
      <c r="F5" s="131"/>
      <c r="G5" s="132"/>
      <c r="H5" s="130" t="s">
        <v>3</v>
      </c>
      <c r="I5" s="131"/>
      <c r="J5" s="131"/>
      <c r="K5" s="131"/>
      <c r="L5" s="132"/>
      <c r="M5" s="130" t="s">
        <v>4</v>
      </c>
      <c r="N5" s="131"/>
      <c r="O5" s="131"/>
      <c r="P5" s="131"/>
      <c r="Q5" s="132"/>
      <c r="R5" s="130" t="s">
        <v>5</v>
      </c>
      <c r="S5" s="131"/>
      <c r="T5" s="131"/>
      <c r="U5" s="131"/>
      <c r="V5" s="132"/>
      <c r="W5" s="130" t="s">
        <v>6</v>
      </c>
      <c r="X5" s="131"/>
      <c r="Y5" s="131"/>
      <c r="Z5" s="131"/>
      <c r="AA5" s="132"/>
    </row>
    <row r="6" spans="3:36">
      <c r="C6" s="75"/>
      <c r="D6" s="76" t="s">
        <v>7</v>
      </c>
      <c r="E6" s="77" t="s">
        <v>8</v>
      </c>
      <c r="F6" s="77"/>
      <c r="G6" s="78" t="s">
        <v>9</v>
      </c>
      <c r="H6" s="75"/>
      <c r="I6" s="79" t="s">
        <v>7</v>
      </c>
      <c r="J6" s="77" t="s">
        <v>8</v>
      </c>
      <c r="K6" s="77"/>
      <c r="L6" s="78" t="s">
        <v>9</v>
      </c>
      <c r="M6" s="75"/>
      <c r="N6" s="76" t="s">
        <v>7</v>
      </c>
      <c r="O6" s="77" t="s">
        <v>8</v>
      </c>
      <c r="P6" s="77"/>
      <c r="Q6" s="78" t="s">
        <v>9</v>
      </c>
      <c r="R6" s="75"/>
      <c r="S6" s="79" t="s">
        <v>7</v>
      </c>
      <c r="T6" s="77" t="s">
        <v>8</v>
      </c>
      <c r="U6" s="77"/>
      <c r="V6" s="78" t="s">
        <v>9</v>
      </c>
      <c r="W6" s="75"/>
      <c r="X6" s="76" t="s">
        <v>7</v>
      </c>
      <c r="Y6" s="77" t="s">
        <v>8</v>
      </c>
      <c r="Z6" s="77"/>
      <c r="AA6" s="78" t="s">
        <v>9</v>
      </c>
      <c r="AC6" s="60" t="s">
        <v>10</v>
      </c>
      <c r="AD6" s="60" t="s">
        <v>11</v>
      </c>
      <c r="AE6" s="60" t="s">
        <v>77</v>
      </c>
      <c r="AF6" s="60" t="s">
        <v>38</v>
      </c>
      <c r="AG6" s="60" t="s">
        <v>80</v>
      </c>
      <c r="AH6" s="60" t="s">
        <v>79</v>
      </c>
      <c r="AI6" s="60" t="s">
        <v>81</v>
      </c>
      <c r="AJ6" s="60" t="s">
        <v>27</v>
      </c>
    </row>
    <row r="7" spans="3:36">
      <c r="C7" s="80"/>
      <c r="D7" s="81"/>
      <c r="E7" s="82"/>
      <c r="F7" s="82"/>
      <c r="G7" s="83"/>
      <c r="H7" s="80"/>
      <c r="I7" s="81"/>
      <c r="J7" s="82"/>
      <c r="K7" s="82"/>
      <c r="L7" s="83"/>
      <c r="M7" s="80"/>
      <c r="N7" s="81"/>
      <c r="O7" s="82"/>
      <c r="P7" s="82"/>
      <c r="Q7" s="83"/>
      <c r="R7" s="80"/>
      <c r="S7" s="81"/>
      <c r="T7" s="82"/>
      <c r="U7" s="82"/>
      <c r="V7" s="83"/>
      <c r="W7" s="80"/>
      <c r="X7" s="81"/>
      <c r="Y7" s="82"/>
      <c r="Z7" s="82"/>
      <c r="AA7" s="83"/>
      <c r="AC7" s="84"/>
      <c r="AD7" s="82"/>
    </row>
    <row r="8" spans="3:36">
      <c r="C8" s="102"/>
      <c r="D8" s="103"/>
      <c r="E8" s="103"/>
      <c r="F8" s="85">
        <f>COUNTIF(C7,"="&amp;"Lunch")</f>
        <v>0</v>
      </c>
      <c r="G8" s="86">
        <f>IF(OR(C8="Lunch",C8="Recess",AND(F8=1,C8="Passing")), 0, IF(D8&gt;E8,(E8+0.5)-D8,E8-D8))</f>
        <v>0</v>
      </c>
      <c r="H8" s="102"/>
      <c r="I8" s="103"/>
      <c r="J8" s="103"/>
      <c r="K8" s="85">
        <f>COUNTIF(H7,"="&amp;"Lunch")</f>
        <v>0</v>
      </c>
      <c r="L8" s="86">
        <f>IF(OR(H8="Lunch",H8="Recess",AND(K8=1,H8="Passing")), 0, IF(I8&gt;J8,(J8+0.5)-I8,J8-I8))</f>
        <v>0</v>
      </c>
      <c r="M8" s="102"/>
      <c r="N8" s="103"/>
      <c r="O8" s="103"/>
      <c r="P8" s="85">
        <f>COUNTIF(M7,"="&amp;"Lunch")</f>
        <v>0</v>
      </c>
      <c r="Q8" s="86">
        <f>IF(OR(M8="Lunch",M8="Recess",AND(P8=1,M8="Passing")), 0, IF(N8&gt;O8,(O8+0.5)-N8,O8-N8))</f>
        <v>0</v>
      </c>
      <c r="R8" s="102"/>
      <c r="S8" s="103"/>
      <c r="T8" s="103"/>
      <c r="U8" s="85">
        <f>COUNTIF(R7,"="&amp;"Lunch")</f>
        <v>0</v>
      </c>
      <c r="V8" s="86">
        <f>IF(OR(R8="Lunch",R8="Recess",AND(U8=1,R8="Passing")), 0, IF(S8&gt;T8,(T8+0.5)-S8,T8-S8))</f>
        <v>0</v>
      </c>
      <c r="W8" s="102"/>
      <c r="X8" s="103"/>
      <c r="Y8" s="103"/>
      <c r="Z8" s="85">
        <f>COUNTIF(W7,"="&amp;"Lunch")</f>
        <v>0</v>
      </c>
      <c r="AA8" s="86">
        <f>IF(OR(W8="Lunch",W8="Recess",AND(Z8=1,W8="Passing")), 0, IF(X8&gt;Y8,(Y8+0.5)-X8,Y8-X8))</f>
        <v>0</v>
      </c>
      <c r="AB8" s="87"/>
      <c r="AC8" s="86">
        <f t="shared" ref="AC8:AC30" si="0">ROUND(((G8+L8+Q8+V8+AA8+G57+L57+Q57+V57+AA57)/10)*1440,0)/1440</f>
        <v>0</v>
      </c>
      <c r="AD8" s="88">
        <f>IF(OR(ISNUMBER(SEARCH("*Period*",C8)),ISNUMBER(SEARCH("*Period*",H8)),ISNUMBER(SEARCH("*Period*",M8)),ISNUMBER(SEARCH("*Period*",R8)),ISNUMBER(SEARCH("*Period*",W8))),AC8,0)</f>
        <v>0</v>
      </c>
      <c r="AE8" s="46" t="str">
        <f ca="1">IF(OR(ISNUMBER(SEARCH("*Period*",C8)),ISNUMBER(SEARCH("*Period*",H8)),ISNUMBER(SEARCH("*Period*",M8)),ISNUMBER(SEARCH("*Period*",R8)),ISNUMBER(SEARCH("*Period*",W8))),INDIRECT("R"&amp;TEXT(MIN(IF(COUNTIF(C8:W8,C8:W8)=MAX(COUNTIF(C8:W8,C8:W8)),ROW(C8:W8)*1000+COLUMN(C8:W8))),"0\C000"),0),"")</f>
        <v/>
      </c>
      <c r="AF8" s="46" t="str">
        <f t="shared" ref="AF8:AF30" ca="1" si="1">IF(AE8=0, AE57,AE8)</f>
        <v/>
      </c>
      <c r="AG8" s="111" t="str">
        <f ca="1">IF(AH8=0,"",(MAX(AG$7:AG7)+1)*1)</f>
        <v/>
      </c>
      <c r="AH8" s="111">
        <f t="shared" ref="AH8:AH30" ca="1" si="2">IF(AF8="",0,REPLACE(AF8,SEARCH(" ",AF8,1),7,""))</f>
        <v>0</v>
      </c>
      <c r="AI8" s="90">
        <f>AD8</f>
        <v>0</v>
      </c>
      <c r="AJ8" s="90">
        <f t="shared" ref="AJ8:AJ30" si="3">IF(OR(ISNUMBER(SEARCH("*Seminar*",C8)),ISNUMBER(SEARCH("*Seminar*",H8)),ISNUMBER(SEARCH("*Seminar*",M8)),ISNUMBER(SEARCH("*Seminar*",R8)),ISNUMBER(SEARCH("*Seminar*",W8))),AC8,0)</f>
        <v>0</v>
      </c>
    </row>
    <row r="9" spans="3:36">
      <c r="C9" s="104"/>
      <c r="D9" s="103"/>
      <c r="E9" s="103"/>
      <c r="F9" s="85">
        <f t="shared" ref="F9:F30" si="4">COUNTIF(C8,"="&amp;"Lunch")</f>
        <v>0</v>
      </c>
      <c r="G9" s="86">
        <f t="shared" ref="G9:G30" si="5">IF(OR(C9="Lunch",C9="Recess",AND(F9=1,C9="Passing")), 0, IF(D9&gt;E9,(E9+0.5)-D9,E9-D9))</f>
        <v>0</v>
      </c>
      <c r="H9" s="104"/>
      <c r="I9" s="103"/>
      <c r="J9" s="103"/>
      <c r="K9" s="85">
        <f t="shared" ref="K9:K30" si="6">COUNTIF(H8,"="&amp;"Lunch")</f>
        <v>0</v>
      </c>
      <c r="L9" s="86">
        <f t="shared" ref="L9:L30" si="7">IF(OR(H9="Lunch",H9="Recess",AND(K9=1,H9="Passing")), 0, IF(I9&gt;J9,(J9+0.5)-I9,J9-I9))</f>
        <v>0</v>
      </c>
      <c r="M9" s="104"/>
      <c r="N9" s="103"/>
      <c r="O9" s="103"/>
      <c r="P9" s="85">
        <f t="shared" ref="P9:P30" si="8">COUNTIF(M8,"="&amp;"Lunch")</f>
        <v>0</v>
      </c>
      <c r="Q9" s="86">
        <f t="shared" ref="Q9:Q30" si="9">IF(OR(M9="Lunch",M9="Recess",AND(P9=1,M9="Passing")), 0, IF(N9&gt;O9,(O9+0.5)-N9,O9-N9))</f>
        <v>0</v>
      </c>
      <c r="R9" s="104"/>
      <c r="S9" s="103"/>
      <c r="T9" s="103"/>
      <c r="U9" s="85">
        <f t="shared" ref="U9:U30" si="10">COUNTIF(R8,"="&amp;"Lunch")</f>
        <v>0</v>
      </c>
      <c r="V9" s="86">
        <f t="shared" ref="V9:V30" si="11">IF(OR(R9="Lunch",R9="Recess",AND(U9=1,R9="Passing")), 0, IF(S9&gt;T9,(T9+0.5)-S9,T9-S9))</f>
        <v>0</v>
      </c>
      <c r="W9" s="104"/>
      <c r="X9" s="103"/>
      <c r="Y9" s="103"/>
      <c r="Z9" s="85">
        <f t="shared" ref="Z9:Z30" si="12">COUNTIF(W8,"="&amp;"Lunch")</f>
        <v>0</v>
      </c>
      <c r="AA9" s="86">
        <f t="shared" ref="AA9:AA30" si="13">IF(OR(W9="Lunch",W9="Recess",AND(Z9=1,W9="Passing")), 0, IF(X9&gt;Y9,(Y9+0.5)-X9,Y9-X9))</f>
        <v>0</v>
      </c>
      <c r="AB9" s="87"/>
      <c r="AC9" s="86">
        <f t="shared" si="0"/>
        <v>0</v>
      </c>
      <c r="AD9" s="88">
        <f t="shared" ref="AD9:AD30" si="14">IF(OR(ISNUMBER(SEARCH("*Period*",C9)),ISNUMBER(SEARCH("*Period*",H9)),ISNUMBER(SEARCH("*Period*",M9)),ISNUMBER(SEARCH("*Period*",R9)),ISNUMBER(SEARCH("*Period*",W9))),AC9,0)</f>
        <v>0</v>
      </c>
      <c r="AE9" s="46" t="str">
        <f t="shared" ref="AE9:AE30" ca="1" si="15">IF(OR(ISNUMBER(SEARCH("*Period*",C9)),ISNUMBER(SEARCH("*Period*",H9)),ISNUMBER(SEARCH("*Period*",M9)),ISNUMBER(SEARCH("*Period*",R9)),ISNUMBER(SEARCH("*Period*",W9))),INDIRECT("R"&amp;TEXT(MIN(IF(COUNTIF(C9:W9,C9:W9)=MAX(COUNTIF(C9:W9,C9:W9)),ROW(C9:W9)*1000+COLUMN(C9:W9))),"0\C000"),0),"")</f>
        <v/>
      </c>
      <c r="AF9" s="46" t="str">
        <f t="shared" ca="1" si="1"/>
        <v/>
      </c>
      <c r="AG9" s="111" t="str">
        <f ca="1">IF(AH9=0,"",(MAX(AG$7:AG8)+1)*1)</f>
        <v/>
      </c>
      <c r="AH9" s="111">
        <f t="shared" ca="1" si="2"/>
        <v>0</v>
      </c>
      <c r="AI9" s="90">
        <f t="shared" ref="AI9:AI30" si="16">AD9</f>
        <v>0</v>
      </c>
      <c r="AJ9" s="90">
        <f t="shared" si="3"/>
        <v>0</v>
      </c>
    </row>
    <row r="10" spans="3:36">
      <c r="C10" s="105"/>
      <c r="D10" s="103"/>
      <c r="E10" s="103"/>
      <c r="F10" s="85">
        <f t="shared" si="4"/>
        <v>0</v>
      </c>
      <c r="G10" s="86">
        <f t="shared" si="5"/>
        <v>0</v>
      </c>
      <c r="H10" s="105"/>
      <c r="I10" s="103"/>
      <c r="J10" s="103"/>
      <c r="K10" s="85">
        <f t="shared" si="6"/>
        <v>0</v>
      </c>
      <c r="L10" s="86">
        <f t="shared" si="7"/>
        <v>0</v>
      </c>
      <c r="M10" s="105"/>
      <c r="N10" s="103"/>
      <c r="O10" s="103"/>
      <c r="P10" s="85">
        <f t="shared" si="8"/>
        <v>0</v>
      </c>
      <c r="Q10" s="86">
        <f t="shared" si="9"/>
        <v>0</v>
      </c>
      <c r="R10" s="105"/>
      <c r="S10" s="103"/>
      <c r="T10" s="103"/>
      <c r="U10" s="85">
        <f t="shared" si="10"/>
        <v>0</v>
      </c>
      <c r="V10" s="86">
        <f t="shared" si="11"/>
        <v>0</v>
      </c>
      <c r="W10" s="105"/>
      <c r="X10" s="103"/>
      <c r="Y10" s="103"/>
      <c r="Z10" s="85">
        <f t="shared" si="12"/>
        <v>0</v>
      </c>
      <c r="AA10" s="86">
        <f t="shared" si="13"/>
        <v>0</v>
      </c>
      <c r="AB10" s="87"/>
      <c r="AC10" s="86">
        <f t="shared" si="0"/>
        <v>0</v>
      </c>
      <c r="AD10" s="88">
        <f t="shared" si="14"/>
        <v>0</v>
      </c>
      <c r="AE10" s="46" t="str">
        <f t="shared" ca="1" si="15"/>
        <v/>
      </c>
      <c r="AF10" s="46" t="str">
        <f t="shared" ca="1" si="1"/>
        <v/>
      </c>
      <c r="AG10" s="111" t="str">
        <f ca="1">IF(AH10=0,"",(MAX(AG$7:AG9)+1)*1)</f>
        <v/>
      </c>
      <c r="AH10" s="111">
        <f t="shared" ca="1" si="2"/>
        <v>0</v>
      </c>
      <c r="AI10" s="90">
        <f t="shared" si="16"/>
        <v>0</v>
      </c>
      <c r="AJ10" s="90">
        <f t="shared" si="3"/>
        <v>0</v>
      </c>
    </row>
    <row r="11" spans="3:36">
      <c r="C11" s="104"/>
      <c r="D11" s="103"/>
      <c r="E11" s="103"/>
      <c r="F11" s="85">
        <f t="shared" si="4"/>
        <v>0</v>
      </c>
      <c r="G11" s="86">
        <f t="shared" si="5"/>
        <v>0</v>
      </c>
      <c r="H11" s="104"/>
      <c r="I11" s="103"/>
      <c r="J11" s="103"/>
      <c r="K11" s="85">
        <f t="shared" si="6"/>
        <v>0</v>
      </c>
      <c r="L11" s="86">
        <f t="shared" si="7"/>
        <v>0</v>
      </c>
      <c r="M11" s="104"/>
      <c r="N11" s="103"/>
      <c r="O11" s="103"/>
      <c r="P11" s="85">
        <f t="shared" si="8"/>
        <v>0</v>
      </c>
      <c r="Q11" s="86">
        <f t="shared" si="9"/>
        <v>0</v>
      </c>
      <c r="R11" s="104"/>
      <c r="S11" s="103"/>
      <c r="T11" s="103"/>
      <c r="U11" s="85">
        <f t="shared" si="10"/>
        <v>0</v>
      </c>
      <c r="V11" s="86">
        <f t="shared" si="11"/>
        <v>0</v>
      </c>
      <c r="W11" s="104"/>
      <c r="X11" s="103"/>
      <c r="Y11" s="103"/>
      <c r="Z11" s="85">
        <f t="shared" si="12"/>
        <v>0</v>
      </c>
      <c r="AA11" s="86">
        <f t="shared" si="13"/>
        <v>0</v>
      </c>
      <c r="AB11" s="87"/>
      <c r="AC11" s="86">
        <f t="shared" si="0"/>
        <v>0</v>
      </c>
      <c r="AD11" s="88">
        <f t="shared" si="14"/>
        <v>0</v>
      </c>
      <c r="AE11" s="46" t="str">
        <f t="shared" ca="1" si="15"/>
        <v/>
      </c>
      <c r="AF11" s="46" t="str">
        <f t="shared" ca="1" si="1"/>
        <v/>
      </c>
      <c r="AG11" s="111" t="str">
        <f ca="1">IF(AH11=0,"",(MAX(AG$7:AG10)+1)*1)</f>
        <v/>
      </c>
      <c r="AH11" s="111">
        <f t="shared" ca="1" si="2"/>
        <v>0</v>
      </c>
      <c r="AI11" s="90">
        <f t="shared" si="16"/>
        <v>0</v>
      </c>
      <c r="AJ11" s="90">
        <f t="shared" si="3"/>
        <v>0</v>
      </c>
    </row>
    <row r="12" spans="3:36">
      <c r="C12" s="105"/>
      <c r="D12" s="103"/>
      <c r="E12" s="103"/>
      <c r="F12" s="85">
        <f t="shared" si="4"/>
        <v>0</v>
      </c>
      <c r="G12" s="86">
        <f t="shared" si="5"/>
        <v>0</v>
      </c>
      <c r="H12" s="105"/>
      <c r="I12" s="103"/>
      <c r="J12" s="103"/>
      <c r="K12" s="85">
        <f t="shared" si="6"/>
        <v>0</v>
      </c>
      <c r="L12" s="86">
        <f t="shared" si="7"/>
        <v>0</v>
      </c>
      <c r="M12" s="105"/>
      <c r="N12" s="103"/>
      <c r="O12" s="103"/>
      <c r="P12" s="85">
        <f t="shared" si="8"/>
        <v>0</v>
      </c>
      <c r="Q12" s="86">
        <f t="shared" si="9"/>
        <v>0</v>
      </c>
      <c r="R12" s="105"/>
      <c r="S12" s="103"/>
      <c r="T12" s="103"/>
      <c r="U12" s="85">
        <f t="shared" si="10"/>
        <v>0</v>
      </c>
      <c r="V12" s="86">
        <f t="shared" si="11"/>
        <v>0</v>
      </c>
      <c r="W12" s="105"/>
      <c r="X12" s="103"/>
      <c r="Y12" s="103"/>
      <c r="Z12" s="85">
        <f t="shared" si="12"/>
        <v>0</v>
      </c>
      <c r="AA12" s="86">
        <f t="shared" si="13"/>
        <v>0</v>
      </c>
      <c r="AB12" s="87"/>
      <c r="AC12" s="86">
        <f t="shared" si="0"/>
        <v>0</v>
      </c>
      <c r="AD12" s="88">
        <f t="shared" si="14"/>
        <v>0</v>
      </c>
      <c r="AE12" s="46" t="str">
        <f t="shared" ca="1" si="15"/>
        <v/>
      </c>
      <c r="AF12" s="46" t="str">
        <f t="shared" ca="1" si="1"/>
        <v/>
      </c>
      <c r="AG12" s="111" t="str">
        <f ca="1">IF(AH12=0,"",(MAX(AG$7:AG11)+1)*1)</f>
        <v/>
      </c>
      <c r="AH12" s="111">
        <f t="shared" ca="1" si="2"/>
        <v>0</v>
      </c>
      <c r="AI12" s="90">
        <f t="shared" si="16"/>
        <v>0</v>
      </c>
      <c r="AJ12" s="90">
        <f t="shared" si="3"/>
        <v>0</v>
      </c>
    </row>
    <row r="13" spans="3:36">
      <c r="C13" s="104"/>
      <c r="D13" s="103"/>
      <c r="E13" s="103"/>
      <c r="F13" s="85">
        <f t="shared" si="4"/>
        <v>0</v>
      </c>
      <c r="G13" s="86">
        <f t="shared" si="5"/>
        <v>0</v>
      </c>
      <c r="H13" s="104"/>
      <c r="I13" s="103"/>
      <c r="J13" s="103"/>
      <c r="K13" s="85">
        <f t="shared" si="6"/>
        <v>0</v>
      </c>
      <c r="L13" s="86">
        <f t="shared" si="7"/>
        <v>0</v>
      </c>
      <c r="M13" s="104"/>
      <c r="N13" s="103"/>
      <c r="O13" s="103"/>
      <c r="P13" s="85">
        <f t="shared" si="8"/>
        <v>0</v>
      </c>
      <c r="Q13" s="86">
        <f t="shared" si="9"/>
        <v>0</v>
      </c>
      <c r="R13" s="104"/>
      <c r="S13" s="103"/>
      <c r="T13" s="103"/>
      <c r="U13" s="85">
        <f t="shared" si="10"/>
        <v>0</v>
      </c>
      <c r="V13" s="86">
        <f t="shared" si="11"/>
        <v>0</v>
      </c>
      <c r="W13" s="104"/>
      <c r="X13" s="103"/>
      <c r="Y13" s="103"/>
      <c r="Z13" s="85">
        <f t="shared" si="12"/>
        <v>0</v>
      </c>
      <c r="AA13" s="86">
        <f t="shared" si="13"/>
        <v>0</v>
      </c>
      <c r="AB13" s="87"/>
      <c r="AC13" s="86">
        <f t="shared" si="0"/>
        <v>0</v>
      </c>
      <c r="AD13" s="88">
        <f t="shared" si="14"/>
        <v>0</v>
      </c>
      <c r="AE13" s="46" t="str">
        <f t="shared" ca="1" si="15"/>
        <v/>
      </c>
      <c r="AF13" s="46" t="str">
        <f t="shared" ca="1" si="1"/>
        <v/>
      </c>
      <c r="AG13" s="111" t="str">
        <f ca="1">IF(AH13=0,"",(MAX(AG$7:AG12)+1)*1)</f>
        <v/>
      </c>
      <c r="AH13" s="111">
        <f t="shared" ca="1" si="2"/>
        <v>0</v>
      </c>
      <c r="AI13" s="90">
        <f t="shared" si="16"/>
        <v>0</v>
      </c>
      <c r="AJ13" s="90">
        <f t="shared" si="3"/>
        <v>0</v>
      </c>
    </row>
    <row r="14" spans="3:36">
      <c r="C14" s="105"/>
      <c r="D14" s="103"/>
      <c r="E14" s="103"/>
      <c r="F14" s="85">
        <f t="shared" si="4"/>
        <v>0</v>
      </c>
      <c r="G14" s="86">
        <f t="shared" si="5"/>
        <v>0</v>
      </c>
      <c r="H14" s="105"/>
      <c r="I14" s="103"/>
      <c r="J14" s="103"/>
      <c r="K14" s="85">
        <f t="shared" si="6"/>
        <v>0</v>
      </c>
      <c r="L14" s="86">
        <f t="shared" si="7"/>
        <v>0</v>
      </c>
      <c r="M14" s="102"/>
      <c r="N14" s="103"/>
      <c r="O14" s="103"/>
      <c r="P14" s="85">
        <f t="shared" si="8"/>
        <v>0</v>
      </c>
      <c r="Q14" s="86">
        <f t="shared" si="9"/>
        <v>0</v>
      </c>
      <c r="R14" s="105"/>
      <c r="S14" s="103"/>
      <c r="T14" s="103"/>
      <c r="U14" s="85">
        <f t="shared" si="10"/>
        <v>0</v>
      </c>
      <c r="V14" s="86">
        <f t="shared" si="11"/>
        <v>0</v>
      </c>
      <c r="W14" s="102"/>
      <c r="X14" s="103"/>
      <c r="Y14" s="103"/>
      <c r="Z14" s="85">
        <f t="shared" si="12"/>
        <v>0</v>
      </c>
      <c r="AA14" s="86">
        <f t="shared" si="13"/>
        <v>0</v>
      </c>
      <c r="AB14" s="87"/>
      <c r="AC14" s="86">
        <f t="shared" si="0"/>
        <v>0</v>
      </c>
      <c r="AD14" s="88">
        <f t="shared" si="14"/>
        <v>0</v>
      </c>
      <c r="AE14" s="46" t="str">
        <f t="shared" ca="1" si="15"/>
        <v/>
      </c>
      <c r="AF14" s="46" t="str">
        <f t="shared" ca="1" si="1"/>
        <v/>
      </c>
      <c r="AG14" s="111" t="str">
        <f ca="1">IF(AH14=0,"",(MAX(AG$7:AG13)+1)*1)</f>
        <v/>
      </c>
      <c r="AH14" s="111">
        <f t="shared" ca="1" si="2"/>
        <v>0</v>
      </c>
      <c r="AI14" s="90">
        <f t="shared" si="16"/>
        <v>0</v>
      </c>
      <c r="AJ14" s="90">
        <f t="shared" si="3"/>
        <v>0</v>
      </c>
    </row>
    <row r="15" spans="3:36">
      <c r="C15" s="104"/>
      <c r="D15" s="103"/>
      <c r="E15" s="103"/>
      <c r="F15" s="85">
        <f t="shared" si="4"/>
        <v>0</v>
      </c>
      <c r="G15" s="86">
        <f t="shared" si="5"/>
        <v>0</v>
      </c>
      <c r="H15" s="104"/>
      <c r="I15" s="103"/>
      <c r="J15" s="103"/>
      <c r="K15" s="85">
        <f t="shared" si="6"/>
        <v>0</v>
      </c>
      <c r="L15" s="86">
        <f t="shared" si="7"/>
        <v>0</v>
      </c>
      <c r="M15" s="102"/>
      <c r="N15" s="103"/>
      <c r="O15" s="103"/>
      <c r="P15" s="85">
        <f t="shared" si="8"/>
        <v>0</v>
      </c>
      <c r="Q15" s="86">
        <f t="shared" si="9"/>
        <v>0</v>
      </c>
      <c r="R15" s="104"/>
      <c r="S15" s="103"/>
      <c r="T15" s="103"/>
      <c r="U15" s="85">
        <f t="shared" si="10"/>
        <v>0</v>
      </c>
      <c r="V15" s="86">
        <f t="shared" si="11"/>
        <v>0</v>
      </c>
      <c r="W15" s="102"/>
      <c r="X15" s="103"/>
      <c r="Y15" s="103"/>
      <c r="Z15" s="85">
        <f t="shared" si="12"/>
        <v>0</v>
      </c>
      <c r="AA15" s="86">
        <f t="shared" si="13"/>
        <v>0</v>
      </c>
      <c r="AB15" s="87"/>
      <c r="AC15" s="86">
        <f t="shared" si="0"/>
        <v>0</v>
      </c>
      <c r="AD15" s="88">
        <f t="shared" si="14"/>
        <v>0</v>
      </c>
      <c r="AE15" s="46" t="str">
        <f t="shared" ca="1" si="15"/>
        <v/>
      </c>
      <c r="AF15" s="46" t="str">
        <f t="shared" ca="1" si="1"/>
        <v/>
      </c>
      <c r="AG15" s="111" t="str">
        <f ca="1">IF(AH15=0,"",(MAX(AG$7:AG14)+1)*1)</f>
        <v/>
      </c>
      <c r="AH15" s="111">
        <f t="shared" ca="1" si="2"/>
        <v>0</v>
      </c>
      <c r="AI15" s="90">
        <f t="shared" si="16"/>
        <v>0</v>
      </c>
      <c r="AJ15" s="90">
        <f t="shared" si="3"/>
        <v>0</v>
      </c>
    </row>
    <row r="16" spans="3:36">
      <c r="C16" s="101"/>
      <c r="D16" s="103"/>
      <c r="E16" s="103"/>
      <c r="F16" s="85">
        <f t="shared" si="4"/>
        <v>0</v>
      </c>
      <c r="G16" s="86">
        <f t="shared" si="5"/>
        <v>0</v>
      </c>
      <c r="H16" s="102"/>
      <c r="I16" s="103"/>
      <c r="J16" s="103"/>
      <c r="K16" s="85">
        <f t="shared" si="6"/>
        <v>0</v>
      </c>
      <c r="L16" s="86">
        <f t="shared" si="7"/>
        <v>0</v>
      </c>
      <c r="M16" s="101"/>
      <c r="N16" s="103"/>
      <c r="O16" s="103"/>
      <c r="P16" s="85">
        <f t="shared" si="8"/>
        <v>0</v>
      </c>
      <c r="Q16" s="86">
        <f t="shared" si="9"/>
        <v>0</v>
      </c>
      <c r="R16" s="102"/>
      <c r="S16" s="103"/>
      <c r="T16" s="103"/>
      <c r="U16" s="85">
        <f t="shared" si="10"/>
        <v>0</v>
      </c>
      <c r="V16" s="86">
        <f t="shared" si="11"/>
        <v>0</v>
      </c>
      <c r="W16" s="101"/>
      <c r="X16" s="103"/>
      <c r="Y16" s="103"/>
      <c r="Z16" s="85">
        <f t="shared" si="12"/>
        <v>0</v>
      </c>
      <c r="AA16" s="86">
        <f t="shared" si="13"/>
        <v>0</v>
      </c>
      <c r="AB16" s="87"/>
      <c r="AC16" s="86">
        <f t="shared" si="0"/>
        <v>0</v>
      </c>
      <c r="AD16" s="88">
        <f t="shared" si="14"/>
        <v>0</v>
      </c>
      <c r="AE16" s="46" t="str">
        <f t="shared" ca="1" si="15"/>
        <v/>
      </c>
      <c r="AF16" s="46" t="str">
        <f t="shared" ca="1" si="1"/>
        <v/>
      </c>
      <c r="AG16" s="111" t="str">
        <f ca="1">IF(AH16=0,"",(MAX(AG$7:AG15)+1)*1)</f>
        <v/>
      </c>
      <c r="AH16" s="111">
        <f t="shared" ca="1" si="2"/>
        <v>0</v>
      </c>
      <c r="AI16" s="90">
        <f t="shared" si="16"/>
        <v>0</v>
      </c>
      <c r="AJ16" s="90">
        <f t="shared" si="3"/>
        <v>0</v>
      </c>
    </row>
    <row r="17" spans="3:36">
      <c r="C17" s="106"/>
      <c r="D17" s="103"/>
      <c r="E17" s="103"/>
      <c r="F17" s="85">
        <f t="shared" si="4"/>
        <v>0</v>
      </c>
      <c r="G17" s="86">
        <f t="shared" si="5"/>
        <v>0</v>
      </c>
      <c r="H17" s="102"/>
      <c r="I17" s="103"/>
      <c r="J17" s="103"/>
      <c r="K17" s="85">
        <f t="shared" si="6"/>
        <v>0</v>
      </c>
      <c r="L17" s="86">
        <f t="shared" si="7"/>
        <v>0</v>
      </c>
      <c r="M17" s="106"/>
      <c r="N17" s="103"/>
      <c r="O17" s="103"/>
      <c r="P17" s="85">
        <f t="shared" si="8"/>
        <v>0</v>
      </c>
      <c r="Q17" s="86">
        <f t="shared" si="9"/>
        <v>0</v>
      </c>
      <c r="R17" s="102"/>
      <c r="S17" s="103"/>
      <c r="T17" s="103"/>
      <c r="U17" s="85">
        <f t="shared" si="10"/>
        <v>0</v>
      </c>
      <c r="V17" s="86">
        <f t="shared" si="11"/>
        <v>0</v>
      </c>
      <c r="W17" s="106"/>
      <c r="X17" s="103"/>
      <c r="Y17" s="103"/>
      <c r="Z17" s="85">
        <f t="shared" si="12"/>
        <v>0</v>
      </c>
      <c r="AA17" s="86">
        <f t="shared" si="13"/>
        <v>0</v>
      </c>
      <c r="AB17" s="87"/>
      <c r="AC17" s="86">
        <f t="shared" si="0"/>
        <v>0</v>
      </c>
      <c r="AD17" s="88">
        <f t="shared" si="14"/>
        <v>0</v>
      </c>
      <c r="AE17" s="46" t="str">
        <f t="shared" ca="1" si="15"/>
        <v/>
      </c>
      <c r="AF17" s="46" t="str">
        <f t="shared" ca="1" si="1"/>
        <v/>
      </c>
      <c r="AG17" s="111" t="str">
        <f ca="1">IF(AH17=0,"",(MAX(AG$7:AG16)+1)*1)</f>
        <v/>
      </c>
      <c r="AH17" s="111">
        <f t="shared" ca="1" si="2"/>
        <v>0</v>
      </c>
      <c r="AI17" s="90">
        <f t="shared" si="16"/>
        <v>0</v>
      </c>
      <c r="AJ17" s="90">
        <f t="shared" si="3"/>
        <v>0</v>
      </c>
    </row>
    <row r="18" spans="3:36">
      <c r="C18" s="105"/>
      <c r="D18" s="103"/>
      <c r="E18" s="103"/>
      <c r="F18" s="85">
        <f t="shared" si="4"/>
        <v>0</v>
      </c>
      <c r="G18" s="86">
        <f t="shared" si="5"/>
        <v>0</v>
      </c>
      <c r="H18" s="101"/>
      <c r="I18" s="103"/>
      <c r="J18" s="103"/>
      <c r="K18" s="85">
        <f t="shared" si="6"/>
        <v>0</v>
      </c>
      <c r="L18" s="86">
        <f t="shared" si="7"/>
        <v>0</v>
      </c>
      <c r="M18" s="105"/>
      <c r="N18" s="103"/>
      <c r="O18" s="103"/>
      <c r="P18" s="85">
        <f t="shared" si="8"/>
        <v>0</v>
      </c>
      <c r="Q18" s="86">
        <f t="shared" si="9"/>
        <v>0</v>
      </c>
      <c r="R18" s="101"/>
      <c r="S18" s="103"/>
      <c r="T18" s="103"/>
      <c r="U18" s="85">
        <f t="shared" si="10"/>
        <v>0</v>
      </c>
      <c r="V18" s="86">
        <f t="shared" si="11"/>
        <v>0</v>
      </c>
      <c r="W18" s="105"/>
      <c r="X18" s="103"/>
      <c r="Y18" s="103"/>
      <c r="Z18" s="85">
        <f t="shared" si="12"/>
        <v>0</v>
      </c>
      <c r="AA18" s="86">
        <f t="shared" si="13"/>
        <v>0</v>
      </c>
      <c r="AB18" s="87"/>
      <c r="AC18" s="86">
        <f t="shared" si="0"/>
        <v>0</v>
      </c>
      <c r="AD18" s="88">
        <f t="shared" si="14"/>
        <v>0</v>
      </c>
      <c r="AE18" s="46" t="str">
        <f t="shared" ca="1" si="15"/>
        <v/>
      </c>
      <c r="AF18" s="46" t="str">
        <f t="shared" ca="1" si="1"/>
        <v/>
      </c>
      <c r="AG18" s="111" t="str">
        <f ca="1">IF(AH18=0,"",(MAX(AG$7:AG17)+1)*1)</f>
        <v/>
      </c>
      <c r="AH18" s="111">
        <f t="shared" ca="1" si="2"/>
        <v>0</v>
      </c>
      <c r="AI18" s="90">
        <f t="shared" si="16"/>
        <v>0</v>
      </c>
      <c r="AJ18" s="90">
        <f t="shared" si="3"/>
        <v>0</v>
      </c>
    </row>
    <row r="19" spans="3:36">
      <c r="C19" s="104"/>
      <c r="D19" s="103"/>
      <c r="E19" s="103"/>
      <c r="F19" s="85">
        <f t="shared" si="4"/>
        <v>0</v>
      </c>
      <c r="G19" s="86">
        <f t="shared" si="5"/>
        <v>0</v>
      </c>
      <c r="H19" s="106"/>
      <c r="I19" s="103"/>
      <c r="J19" s="103"/>
      <c r="K19" s="85">
        <f t="shared" si="6"/>
        <v>0</v>
      </c>
      <c r="L19" s="86">
        <f t="shared" si="7"/>
        <v>0</v>
      </c>
      <c r="M19" s="104"/>
      <c r="N19" s="103"/>
      <c r="O19" s="103"/>
      <c r="P19" s="85">
        <f t="shared" si="8"/>
        <v>0</v>
      </c>
      <c r="Q19" s="86">
        <f t="shared" si="9"/>
        <v>0</v>
      </c>
      <c r="R19" s="106"/>
      <c r="S19" s="103"/>
      <c r="T19" s="103"/>
      <c r="U19" s="85">
        <f t="shared" si="10"/>
        <v>0</v>
      </c>
      <c r="V19" s="86">
        <f t="shared" si="11"/>
        <v>0</v>
      </c>
      <c r="W19" s="104"/>
      <c r="X19" s="103"/>
      <c r="Y19" s="103"/>
      <c r="Z19" s="85">
        <f t="shared" si="12"/>
        <v>0</v>
      </c>
      <c r="AA19" s="86">
        <f t="shared" si="13"/>
        <v>0</v>
      </c>
      <c r="AB19" s="87"/>
      <c r="AC19" s="86">
        <f t="shared" si="0"/>
        <v>0</v>
      </c>
      <c r="AD19" s="88">
        <f t="shared" si="14"/>
        <v>0</v>
      </c>
      <c r="AE19" s="46" t="str">
        <f t="shared" ca="1" si="15"/>
        <v/>
      </c>
      <c r="AF19" s="46" t="str">
        <f t="shared" ca="1" si="1"/>
        <v/>
      </c>
      <c r="AG19" s="111" t="str">
        <f ca="1">IF(AH19=0,"",(MAX(AG$7:AG18)+1)*1)</f>
        <v/>
      </c>
      <c r="AH19" s="111">
        <f t="shared" ca="1" si="2"/>
        <v>0</v>
      </c>
      <c r="AI19" s="90">
        <f t="shared" si="16"/>
        <v>0</v>
      </c>
      <c r="AJ19" s="90">
        <f t="shared" si="3"/>
        <v>0</v>
      </c>
    </row>
    <row r="20" spans="3:36">
      <c r="C20" s="105"/>
      <c r="D20" s="103"/>
      <c r="E20" s="103"/>
      <c r="F20" s="85">
        <f t="shared" si="4"/>
        <v>0</v>
      </c>
      <c r="G20" s="86">
        <f t="shared" si="5"/>
        <v>0</v>
      </c>
      <c r="H20" s="105"/>
      <c r="I20" s="103"/>
      <c r="J20" s="103"/>
      <c r="K20" s="85">
        <f t="shared" si="6"/>
        <v>0</v>
      </c>
      <c r="L20" s="86">
        <f t="shared" si="7"/>
        <v>0</v>
      </c>
      <c r="M20" s="105"/>
      <c r="N20" s="103"/>
      <c r="O20" s="103"/>
      <c r="P20" s="85">
        <f t="shared" si="8"/>
        <v>0</v>
      </c>
      <c r="Q20" s="86">
        <f t="shared" si="9"/>
        <v>0</v>
      </c>
      <c r="R20" s="105"/>
      <c r="S20" s="103"/>
      <c r="T20" s="103"/>
      <c r="U20" s="85">
        <f t="shared" si="10"/>
        <v>0</v>
      </c>
      <c r="V20" s="86">
        <f t="shared" si="11"/>
        <v>0</v>
      </c>
      <c r="W20" s="105"/>
      <c r="X20" s="103"/>
      <c r="Y20" s="103"/>
      <c r="Z20" s="85">
        <f t="shared" si="12"/>
        <v>0</v>
      </c>
      <c r="AA20" s="86">
        <f t="shared" si="13"/>
        <v>0</v>
      </c>
      <c r="AB20" s="87"/>
      <c r="AC20" s="86">
        <f t="shared" si="0"/>
        <v>0</v>
      </c>
      <c r="AD20" s="88">
        <f t="shared" si="14"/>
        <v>0</v>
      </c>
      <c r="AE20" s="46" t="str">
        <f t="shared" ca="1" si="15"/>
        <v/>
      </c>
      <c r="AF20" s="46" t="str">
        <f t="shared" ca="1" si="1"/>
        <v/>
      </c>
      <c r="AG20" s="111" t="str">
        <f ca="1">IF(AH20=0,"",(MAX(AG$7:AG19)+1)*1)</f>
        <v/>
      </c>
      <c r="AH20" s="111">
        <f t="shared" ca="1" si="2"/>
        <v>0</v>
      </c>
      <c r="AI20" s="90">
        <f t="shared" si="16"/>
        <v>0</v>
      </c>
      <c r="AJ20" s="90">
        <f t="shared" si="3"/>
        <v>0</v>
      </c>
    </row>
    <row r="21" spans="3:36">
      <c r="C21" s="104"/>
      <c r="D21" s="103"/>
      <c r="E21" s="103"/>
      <c r="F21" s="85">
        <f t="shared" si="4"/>
        <v>0</v>
      </c>
      <c r="G21" s="86">
        <f t="shared" si="5"/>
        <v>0</v>
      </c>
      <c r="H21" s="104"/>
      <c r="I21" s="103"/>
      <c r="J21" s="103"/>
      <c r="K21" s="85">
        <f t="shared" si="6"/>
        <v>0</v>
      </c>
      <c r="L21" s="86">
        <f t="shared" si="7"/>
        <v>0</v>
      </c>
      <c r="M21" s="104"/>
      <c r="N21" s="103"/>
      <c r="O21" s="103"/>
      <c r="P21" s="85">
        <f t="shared" si="8"/>
        <v>0</v>
      </c>
      <c r="Q21" s="86">
        <f t="shared" si="9"/>
        <v>0</v>
      </c>
      <c r="R21" s="104"/>
      <c r="S21" s="103"/>
      <c r="T21" s="103"/>
      <c r="U21" s="85">
        <f t="shared" si="10"/>
        <v>0</v>
      </c>
      <c r="V21" s="86">
        <f>IF(OR(R21="Lunch",R21="Recess",AND(U21=1,R21="Passing")), 0, IF(S21&gt;T21,(T21+0.5)-S21,T21-S21))</f>
        <v>0</v>
      </c>
      <c r="W21" s="104"/>
      <c r="X21" s="103"/>
      <c r="Y21" s="103"/>
      <c r="Z21" s="85">
        <f t="shared" si="12"/>
        <v>0</v>
      </c>
      <c r="AA21" s="86">
        <f t="shared" si="13"/>
        <v>0</v>
      </c>
      <c r="AB21" s="87"/>
      <c r="AC21" s="86">
        <f t="shared" si="0"/>
        <v>0</v>
      </c>
      <c r="AD21" s="88">
        <f>IF(OR(ISNUMBER(SEARCH("*Period*",C21)),ISNUMBER(SEARCH("*Period*",H21)),ISNUMBER(SEARCH("*Period*",M21)),ISNUMBER(SEARCH("*Period*",R21)),ISNUMBER(SEARCH("*Period*",W21))),AC21,0)</f>
        <v>0</v>
      </c>
      <c r="AE21" s="46" t="str">
        <f ca="1">IF(OR(ISNUMBER(SEARCH("*Period*",C21)),ISNUMBER(SEARCH("*Period*",H21)),ISNUMBER(SEARCH("*Period*",M21)),ISNUMBER(SEARCH("*Period*",R21)),ISNUMBER(SEARCH("*Period*",W21))),INDIRECT("R"&amp;TEXT(MIN(IF(COUNTIF(C21:W21,C21:W21)=MAX(COUNTIF(C21:W21,C21:W21)),ROW(C21:W21)*1000+COLUMN(C21:W21))),"0\C000"),0),"")</f>
        <v/>
      </c>
      <c r="AF21" s="46" t="str">
        <f t="shared" ca="1" si="1"/>
        <v/>
      </c>
      <c r="AG21" s="111" t="str">
        <f ca="1">IF(AH21=0,"",(MAX(AG$7:AG20)+1)*1)</f>
        <v/>
      </c>
      <c r="AH21" s="111">
        <f t="shared" ca="1" si="2"/>
        <v>0</v>
      </c>
      <c r="AI21" s="90">
        <f t="shared" si="16"/>
        <v>0</v>
      </c>
      <c r="AJ21" s="90">
        <f t="shared" si="3"/>
        <v>0</v>
      </c>
    </row>
    <row r="22" spans="3:36">
      <c r="C22" s="105"/>
      <c r="D22" s="103"/>
      <c r="E22" s="103"/>
      <c r="F22" s="85">
        <f t="shared" si="4"/>
        <v>0</v>
      </c>
      <c r="G22" s="86">
        <f t="shared" si="5"/>
        <v>0</v>
      </c>
      <c r="H22" s="105"/>
      <c r="I22" s="103"/>
      <c r="J22" s="103"/>
      <c r="K22" s="85">
        <f t="shared" si="6"/>
        <v>0</v>
      </c>
      <c r="L22" s="86">
        <f t="shared" si="7"/>
        <v>0</v>
      </c>
      <c r="M22" s="105"/>
      <c r="N22" s="103"/>
      <c r="O22" s="103"/>
      <c r="P22" s="85">
        <f t="shared" si="8"/>
        <v>0</v>
      </c>
      <c r="Q22" s="86">
        <f t="shared" si="9"/>
        <v>0</v>
      </c>
      <c r="R22" s="105"/>
      <c r="S22" s="103"/>
      <c r="T22" s="103"/>
      <c r="U22" s="85">
        <f>COUNTIF(R21,"="&amp;"Lunch")</f>
        <v>0</v>
      </c>
      <c r="V22" s="86">
        <f>IF(OR(R22="Lunch",R22="Recess",AND(U22=1,R22="Passing")), 0, IF(S22&gt;T22,(T22+0.5)-S22,T22-S22))</f>
        <v>0</v>
      </c>
      <c r="W22" s="105"/>
      <c r="X22" s="103"/>
      <c r="Y22" s="103"/>
      <c r="Z22" s="85">
        <f t="shared" si="12"/>
        <v>0</v>
      </c>
      <c r="AA22" s="86">
        <f t="shared" si="13"/>
        <v>0</v>
      </c>
      <c r="AB22" s="87"/>
      <c r="AC22" s="86">
        <f t="shared" si="0"/>
        <v>0</v>
      </c>
      <c r="AD22" s="88">
        <f>IF(OR(ISNUMBER(SEARCH("*Period*",C22)),ISNUMBER(SEARCH("*Period*",H22)),ISNUMBER(SEARCH("*Period*",M22)),ISNUMBER(SEARCH("*Period*",R22)),ISNUMBER(SEARCH("*Period*",W22))),AC22,0)</f>
        <v>0</v>
      </c>
      <c r="AE22" s="46" t="str">
        <f ca="1">IF(OR(ISNUMBER(SEARCH("*Period*",C22)),ISNUMBER(SEARCH("*Period*",H22)),ISNUMBER(SEARCH("*Period*",M22)),ISNUMBER(SEARCH("*Period*",R22)),ISNUMBER(SEARCH("*Period*",W22))),INDIRECT("R"&amp;TEXT(MIN(IF(COUNTIF(C22:W22,C22:W22)=MAX(COUNTIF(C22:W22,C22:W22)),ROW(C22:W22)*1000+COLUMN(C22:W22))),"0\C000"),0),"")</f>
        <v/>
      </c>
      <c r="AF22" s="46" t="str">
        <f t="shared" ca="1" si="1"/>
        <v/>
      </c>
      <c r="AG22" s="111" t="str">
        <f ca="1">IF(AH22=0,"",(MAX(AG$7:AG21)+1)*1)</f>
        <v/>
      </c>
      <c r="AH22" s="111">
        <f t="shared" ca="1" si="2"/>
        <v>0</v>
      </c>
      <c r="AI22" s="90">
        <f t="shared" si="16"/>
        <v>0</v>
      </c>
      <c r="AJ22" s="90">
        <f t="shared" si="3"/>
        <v>0</v>
      </c>
    </row>
    <row r="23" spans="3:36">
      <c r="C23" s="104"/>
      <c r="D23" s="103"/>
      <c r="E23" s="103"/>
      <c r="F23" s="85">
        <f t="shared" si="4"/>
        <v>0</v>
      </c>
      <c r="G23" s="86">
        <f t="shared" si="5"/>
        <v>0</v>
      </c>
      <c r="H23" s="104"/>
      <c r="I23" s="103"/>
      <c r="J23" s="103"/>
      <c r="K23" s="85">
        <f t="shared" si="6"/>
        <v>0</v>
      </c>
      <c r="L23" s="86">
        <f t="shared" si="7"/>
        <v>0</v>
      </c>
      <c r="M23" s="104"/>
      <c r="N23" s="103"/>
      <c r="O23" s="103"/>
      <c r="P23" s="85">
        <f t="shared" si="8"/>
        <v>0</v>
      </c>
      <c r="Q23" s="86">
        <f t="shared" si="9"/>
        <v>0</v>
      </c>
      <c r="R23" s="104"/>
      <c r="S23" s="103"/>
      <c r="T23" s="103"/>
      <c r="U23" s="85">
        <f>COUNTIF(R22,"="&amp;"Lunch")</f>
        <v>0</v>
      </c>
      <c r="V23" s="86">
        <f t="shared" si="11"/>
        <v>0</v>
      </c>
      <c r="W23" s="104"/>
      <c r="X23" s="103"/>
      <c r="Y23" s="103"/>
      <c r="Z23" s="85">
        <f t="shared" si="12"/>
        <v>0</v>
      </c>
      <c r="AA23" s="86">
        <f t="shared" si="13"/>
        <v>0</v>
      </c>
      <c r="AB23" s="87"/>
      <c r="AC23" s="86">
        <f t="shared" si="0"/>
        <v>0</v>
      </c>
      <c r="AD23" s="88">
        <f t="shared" si="14"/>
        <v>0</v>
      </c>
      <c r="AE23" s="46" t="str">
        <f t="shared" ca="1" si="15"/>
        <v/>
      </c>
      <c r="AF23" s="46" t="str">
        <f t="shared" ca="1" si="1"/>
        <v/>
      </c>
      <c r="AG23" s="111" t="str">
        <f ca="1">IF(AH23=0,"",(MAX(AG$7:AG22)+1)*1)</f>
        <v/>
      </c>
      <c r="AH23" s="111">
        <f t="shared" ca="1" si="2"/>
        <v>0</v>
      </c>
      <c r="AI23" s="90">
        <f t="shared" si="16"/>
        <v>0</v>
      </c>
      <c r="AJ23" s="90">
        <f t="shared" si="3"/>
        <v>0</v>
      </c>
    </row>
    <row r="24" spans="3:36">
      <c r="C24" s="105"/>
      <c r="D24" s="103"/>
      <c r="E24" s="103"/>
      <c r="F24" s="85">
        <f t="shared" si="4"/>
        <v>0</v>
      </c>
      <c r="G24" s="86">
        <f t="shared" si="5"/>
        <v>0</v>
      </c>
      <c r="H24" s="105"/>
      <c r="I24" s="103"/>
      <c r="J24" s="103"/>
      <c r="K24" s="85">
        <f t="shared" si="6"/>
        <v>0</v>
      </c>
      <c r="L24" s="86">
        <f t="shared" si="7"/>
        <v>0</v>
      </c>
      <c r="M24" s="105"/>
      <c r="N24" s="103"/>
      <c r="O24" s="103"/>
      <c r="P24" s="85">
        <f t="shared" si="8"/>
        <v>0</v>
      </c>
      <c r="Q24" s="86">
        <f t="shared" si="9"/>
        <v>0</v>
      </c>
      <c r="R24" s="105"/>
      <c r="S24" s="103"/>
      <c r="T24" s="103"/>
      <c r="U24" s="85">
        <f t="shared" si="10"/>
        <v>0</v>
      </c>
      <c r="V24" s="86">
        <f t="shared" si="11"/>
        <v>0</v>
      </c>
      <c r="W24" s="105"/>
      <c r="X24" s="103"/>
      <c r="Y24" s="103"/>
      <c r="Z24" s="85">
        <f t="shared" si="12"/>
        <v>0</v>
      </c>
      <c r="AA24" s="86">
        <f t="shared" si="13"/>
        <v>0</v>
      </c>
      <c r="AB24" s="87"/>
      <c r="AC24" s="86">
        <f t="shared" si="0"/>
        <v>0</v>
      </c>
      <c r="AD24" s="88">
        <f t="shared" si="14"/>
        <v>0</v>
      </c>
      <c r="AE24" s="46" t="str">
        <f t="shared" ca="1" si="15"/>
        <v/>
      </c>
      <c r="AF24" s="46" t="str">
        <f t="shared" ca="1" si="1"/>
        <v/>
      </c>
      <c r="AG24" s="111" t="str">
        <f ca="1">IF(AH24=0,"",(MAX(AG$7:AG23)+1)*1)</f>
        <v/>
      </c>
      <c r="AH24" s="111">
        <f t="shared" ca="1" si="2"/>
        <v>0</v>
      </c>
      <c r="AI24" s="90">
        <f t="shared" si="16"/>
        <v>0</v>
      </c>
      <c r="AJ24" s="90">
        <f t="shared" si="3"/>
        <v>0</v>
      </c>
    </row>
    <row r="25" spans="3:36">
      <c r="C25" s="104"/>
      <c r="D25" s="103"/>
      <c r="E25" s="103"/>
      <c r="F25" s="85">
        <f t="shared" si="4"/>
        <v>0</v>
      </c>
      <c r="G25" s="86">
        <f t="shared" si="5"/>
        <v>0</v>
      </c>
      <c r="H25" s="104"/>
      <c r="I25" s="103"/>
      <c r="J25" s="103"/>
      <c r="K25" s="85">
        <f t="shared" si="6"/>
        <v>0</v>
      </c>
      <c r="L25" s="86">
        <f t="shared" si="7"/>
        <v>0</v>
      </c>
      <c r="M25" s="104"/>
      <c r="N25" s="103"/>
      <c r="O25" s="103"/>
      <c r="P25" s="85">
        <f t="shared" si="8"/>
        <v>0</v>
      </c>
      <c r="Q25" s="86">
        <f t="shared" si="9"/>
        <v>0</v>
      </c>
      <c r="R25" s="104"/>
      <c r="S25" s="103"/>
      <c r="T25" s="103"/>
      <c r="U25" s="85">
        <f t="shared" si="10"/>
        <v>0</v>
      </c>
      <c r="V25" s="86">
        <f t="shared" si="11"/>
        <v>0</v>
      </c>
      <c r="W25" s="104"/>
      <c r="X25" s="103"/>
      <c r="Y25" s="103"/>
      <c r="Z25" s="85">
        <f t="shared" si="12"/>
        <v>0</v>
      </c>
      <c r="AA25" s="86">
        <f t="shared" si="13"/>
        <v>0</v>
      </c>
      <c r="AB25" s="87"/>
      <c r="AC25" s="86">
        <f t="shared" si="0"/>
        <v>0</v>
      </c>
      <c r="AD25" s="88">
        <f t="shared" si="14"/>
        <v>0</v>
      </c>
      <c r="AE25" s="46" t="str">
        <f t="shared" ca="1" si="15"/>
        <v/>
      </c>
      <c r="AF25" s="46" t="str">
        <f t="shared" ca="1" si="1"/>
        <v/>
      </c>
      <c r="AG25" s="111" t="str">
        <f ca="1">IF(AH25=0,"",(MAX(AG$7:AG24)+1)*1)</f>
        <v/>
      </c>
      <c r="AH25" s="111">
        <f t="shared" ca="1" si="2"/>
        <v>0</v>
      </c>
      <c r="AI25" s="90">
        <f t="shared" si="16"/>
        <v>0</v>
      </c>
      <c r="AJ25" s="90">
        <f t="shared" si="3"/>
        <v>0</v>
      </c>
    </row>
    <row r="26" spans="3:36">
      <c r="C26" s="105"/>
      <c r="D26" s="103"/>
      <c r="E26" s="103"/>
      <c r="F26" s="85">
        <f t="shared" si="4"/>
        <v>0</v>
      </c>
      <c r="G26" s="86">
        <f t="shared" si="5"/>
        <v>0</v>
      </c>
      <c r="H26" s="105"/>
      <c r="I26" s="103"/>
      <c r="J26" s="103"/>
      <c r="K26" s="85">
        <f t="shared" si="6"/>
        <v>0</v>
      </c>
      <c r="L26" s="86">
        <f t="shared" si="7"/>
        <v>0</v>
      </c>
      <c r="M26" s="105"/>
      <c r="N26" s="103"/>
      <c r="O26" s="103"/>
      <c r="P26" s="85">
        <f t="shared" si="8"/>
        <v>0</v>
      </c>
      <c r="Q26" s="86">
        <f t="shared" si="9"/>
        <v>0</v>
      </c>
      <c r="R26" s="105"/>
      <c r="S26" s="103"/>
      <c r="T26" s="103"/>
      <c r="U26" s="85">
        <f t="shared" si="10"/>
        <v>0</v>
      </c>
      <c r="V26" s="86">
        <f t="shared" si="11"/>
        <v>0</v>
      </c>
      <c r="W26" s="105"/>
      <c r="X26" s="103"/>
      <c r="Y26" s="103"/>
      <c r="Z26" s="85">
        <f t="shared" si="12"/>
        <v>0</v>
      </c>
      <c r="AA26" s="86">
        <f t="shared" si="13"/>
        <v>0</v>
      </c>
      <c r="AB26" s="87"/>
      <c r="AC26" s="86">
        <f t="shared" si="0"/>
        <v>0</v>
      </c>
      <c r="AD26" s="88">
        <f t="shared" si="14"/>
        <v>0</v>
      </c>
      <c r="AE26" s="46" t="str">
        <f t="shared" ca="1" si="15"/>
        <v/>
      </c>
      <c r="AF26" s="46" t="str">
        <f t="shared" ca="1" si="1"/>
        <v/>
      </c>
      <c r="AG26" s="111" t="str">
        <f ca="1">IF(AH26=0,"",(MAX(AG$7:AG25)+1)*1)</f>
        <v/>
      </c>
      <c r="AH26" s="111">
        <f t="shared" ca="1" si="2"/>
        <v>0</v>
      </c>
      <c r="AI26" s="90">
        <f t="shared" si="16"/>
        <v>0</v>
      </c>
      <c r="AJ26" s="90">
        <f t="shared" si="3"/>
        <v>0</v>
      </c>
    </row>
    <row r="27" spans="3:36">
      <c r="C27" s="106"/>
      <c r="D27" s="103"/>
      <c r="E27" s="103"/>
      <c r="F27" s="85">
        <f t="shared" si="4"/>
        <v>0</v>
      </c>
      <c r="G27" s="86">
        <f t="shared" si="5"/>
        <v>0</v>
      </c>
      <c r="H27" s="106"/>
      <c r="I27" s="103"/>
      <c r="J27" s="103"/>
      <c r="K27" s="85">
        <f t="shared" si="6"/>
        <v>0</v>
      </c>
      <c r="L27" s="86">
        <f t="shared" si="7"/>
        <v>0</v>
      </c>
      <c r="M27" s="106"/>
      <c r="N27" s="103"/>
      <c r="O27" s="103"/>
      <c r="P27" s="85">
        <f t="shared" si="8"/>
        <v>0</v>
      </c>
      <c r="Q27" s="86">
        <f t="shared" si="9"/>
        <v>0</v>
      </c>
      <c r="R27" s="106"/>
      <c r="S27" s="103"/>
      <c r="T27" s="103"/>
      <c r="U27" s="85">
        <f t="shared" si="10"/>
        <v>0</v>
      </c>
      <c r="V27" s="86">
        <f t="shared" si="11"/>
        <v>0</v>
      </c>
      <c r="W27" s="106"/>
      <c r="X27" s="103"/>
      <c r="Y27" s="103"/>
      <c r="Z27" s="85">
        <f t="shared" si="12"/>
        <v>0</v>
      </c>
      <c r="AA27" s="86">
        <f t="shared" si="13"/>
        <v>0</v>
      </c>
      <c r="AB27" s="87"/>
      <c r="AC27" s="86">
        <f t="shared" si="0"/>
        <v>0</v>
      </c>
      <c r="AD27" s="88">
        <f t="shared" si="14"/>
        <v>0</v>
      </c>
      <c r="AE27" s="46" t="str">
        <f t="shared" ca="1" si="15"/>
        <v/>
      </c>
      <c r="AF27" s="46" t="str">
        <f t="shared" ca="1" si="1"/>
        <v/>
      </c>
      <c r="AG27" s="111" t="str">
        <f ca="1">IF(AH27=0,"",(MAX(AG$7:AG26)+1)*1)</f>
        <v/>
      </c>
      <c r="AH27" s="111">
        <f t="shared" ca="1" si="2"/>
        <v>0</v>
      </c>
      <c r="AI27" s="90">
        <f t="shared" si="16"/>
        <v>0</v>
      </c>
      <c r="AJ27" s="90">
        <f t="shared" si="3"/>
        <v>0</v>
      </c>
    </row>
    <row r="28" spans="3:36">
      <c r="C28" s="105"/>
      <c r="D28" s="103"/>
      <c r="E28" s="103"/>
      <c r="F28" s="85">
        <f t="shared" si="4"/>
        <v>0</v>
      </c>
      <c r="G28" s="86">
        <f t="shared" si="5"/>
        <v>0</v>
      </c>
      <c r="H28" s="105"/>
      <c r="I28" s="103"/>
      <c r="J28" s="103"/>
      <c r="K28" s="85">
        <f t="shared" si="6"/>
        <v>0</v>
      </c>
      <c r="L28" s="86">
        <f t="shared" si="7"/>
        <v>0</v>
      </c>
      <c r="M28" s="105"/>
      <c r="N28" s="103"/>
      <c r="O28" s="103"/>
      <c r="P28" s="85">
        <f t="shared" si="8"/>
        <v>0</v>
      </c>
      <c r="Q28" s="86">
        <f t="shared" si="9"/>
        <v>0</v>
      </c>
      <c r="R28" s="105"/>
      <c r="S28" s="103"/>
      <c r="T28" s="103"/>
      <c r="U28" s="85">
        <f t="shared" si="10"/>
        <v>0</v>
      </c>
      <c r="V28" s="86">
        <f t="shared" si="11"/>
        <v>0</v>
      </c>
      <c r="W28" s="105"/>
      <c r="X28" s="103"/>
      <c r="Y28" s="103"/>
      <c r="Z28" s="85">
        <f t="shared" si="12"/>
        <v>0</v>
      </c>
      <c r="AA28" s="86">
        <f t="shared" si="13"/>
        <v>0</v>
      </c>
      <c r="AB28" s="87"/>
      <c r="AC28" s="86">
        <f t="shared" si="0"/>
        <v>0</v>
      </c>
      <c r="AD28" s="88">
        <f t="shared" si="14"/>
        <v>0</v>
      </c>
      <c r="AE28" s="46" t="str">
        <f t="shared" ca="1" si="15"/>
        <v/>
      </c>
      <c r="AF28" s="46" t="str">
        <f t="shared" ca="1" si="1"/>
        <v/>
      </c>
      <c r="AG28" s="111" t="str">
        <f ca="1">IF(AH28=0,"",(MAX(AG$7:AG27)+1)*1)</f>
        <v/>
      </c>
      <c r="AH28" s="111">
        <f t="shared" ca="1" si="2"/>
        <v>0</v>
      </c>
      <c r="AI28" s="90">
        <f t="shared" si="16"/>
        <v>0</v>
      </c>
      <c r="AJ28" s="90">
        <f t="shared" si="3"/>
        <v>0</v>
      </c>
    </row>
    <row r="29" spans="3:36">
      <c r="C29" s="106"/>
      <c r="D29" s="103"/>
      <c r="E29" s="103"/>
      <c r="F29" s="85">
        <f t="shared" si="4"/>
        <v>0</v>
      </c>
      <c r="G29" s="86">
        <f t="shared" si="5"/>
        <v>0</v>
      </c>
      <c r="H29" s="106"/>
      <c r="I29" s="103"/>
      <c r="J29" s="103"/>
      <c r="K29" s="85">
        <f t="shared" si="6"/>
        <v>0</v>
      </c>
      <c r="L29" s="86">
        <f t="shared" si="7"/>
        <v>0</v>
      </c>
      <c r="M29" s="106"/>
      <c r="N29" s="103"/>
      <c r="O29" s="103"/>
      <c r="P29" s="85">
        <f t="shared" si="8"/>
        <v>0</v>
      </c>
      <c r="Q29" s="86">
        <f t="shared" si="9"/>
        <v>0</v>
      </c>
      <c r="R29" s="106"/>
      <c r="S29" s="103"/>
      <c r="T29" s="103"/>
      <c r="U29" s="85">
        <f t="shared" si="10"/>
        <v>0</v>
      </c>
      <c r="V29" s="86">
        <f t="shared" si="11"/>
        <v>0</v>
      </c>
      <c r="W29" s="106"/>
      <c r="X29" s="103"/>
      <c r="Y29" s="103"/>
      <c r="Z29" s="85">
        <f t="shared" si="12"/>
        <v>0</v>
      </c>
      <c r="AA29" s="86">
        <f t="shared" si="13"/>
        <v>0</v>
      </c>
      <c r="AB29" s="87"/>
      <c r="AC29" s="86">
        <f t="shared" si="0"/>
        <v>0</v>
      </c>
      <c r="AD29" s="88">
        <f t="shared" si="14"/>
        <v>0</v>
      </c>
      <c r="AE29" s="46" t="str">
        <f t="shared" ca="1" si="15"/>
        <v/>
      </c>
      <c r="AF29" s="46" t="str">
        <f t="shared" ca="1" si="1"/>
        <v/>
      </c>
      <c r="AG29" s="111" t="str">
        <f ca="1">IF(AH29=0,"",(MAX(AG$7:AG28)+1)*1)</f>
        <v/>
      </c>
      <c r="AH29" s="111">
        <f t="shared" ca="1" si="2"/>
        <v>0</v>
      </c>
      <c r="AI29" s="90">
        <f t="shared" si="16"/>
        <v>0</v>
      </c>
      <c r="AJ29" s="90">
        <f t="shared" si="3"/>
        <v>0</v>
      </c>
    </row>
    <row r="30" spans="3:36">
      <c r="C30" s="107"/>
      <c r="D30" s="103"/>
      <c r="E30" s="103"/>
      <c r="F30" s="85">
        <f t="shared" si="4"/>
        <v>0</v>
      </c>
      <c r="G30" s="86">
        <f t="shared" si="5"/>
        <v>0</v>
      </c>
      <c r="H30" s="101"/>
      <c r="I30" s="103"/>
      <c r="J30" s="103"/>
      <c r="K30" s="85">
        <f t="shared" si="6"/>
        <v>0</v>
      </c>
      <c r="L30" s="86">
        <f t="shared" si="7"/>
        <v>0</v>
      </c>
      <c r="M30" s="101"/>
      <c r="N30" s="103"/>
      <c r="O30" s="103"/>
      <c r="P30" s="85">
        <f t="shared" si="8"/>
        <v>0</v>
      </c>
      <c r="Q30" s="86">
        <f t="shared" si="9"/>
        <v>0</v>
      </c>
      <c r="R30" s="101"/>
      <c r="S30" s="103"/>
      <c r="T30" s="103"/>
      <c r="U30" s="85">
        <f t="shared" si="10"/>
        <v>0</v>
      </c>
      <c r="V30" s="86">
        <f t="shared" si="11"/>
        <v>0</v>
      </c>
      <c r="W30" s="101"/>
      <c r="X30" s="103"/>
      <c r="Y30" s="103"/>
      <c r="Z30" s="85">
        <f t="shared" si="12"/>
        <v>0</v>
      </c>
      <c r="AA30" s="86">
        <f t="shared" si="13"/>
        <v>0</v>
      </c>
      <c r="AB30" s="87"/>
      <c r="AC30" s="86">
        <f t="shared" si="0"/>
        <v>0</v>
      </c>
      <c r="AD30" s="88">
        <f t="shared" si="14"/>
        <v>0</v>
      </c>
      <c r="AE30" s="46" t="str">
        <f t="shared" ca="1" si="15"/>
        <v/>
      </c>
      <c r="AF30" s="46" t="str">
        <f t="shared" ca="1" si="1"/>
        <v/>
      </c>
      <c r="AG30" s="111" t="str">
        <f ca="1">IF(AH30=0,"",(MAX(AG$7:AG29)+1)*1)</f>
        <v/>
      </c>
      <c r="AH30" s="111">
        <f t="shared" ca="1" si="2"/>
        <v>0</v>
      </c>
      <c r="AI30" s="90">
        <f t="shared" si="16"/>
        <v>0</v>
      </c>
      <c r="AJ30" s="90">
        <f t="shared" si="3"/>
        <v>0</v>
      </c>
    </row>
    <row r="31" spans="3:36">
      <c r="C31" s="91"/>
      <c r="D31" s="92"/>
      <c r="E31" s="93"/>
      <c r="F31" s="93"/>
      <c r="G31" s="94"/>
      <c r="H31" s="91"/>
      <c r="I31" s="92"/>
      <c r="J31" s="93"/>
      <c r="K31" s="93"/>
      <c r="L31" s="94"/>
      <c r="M31" s="91"/>
      <c r="N31" s="92"/>
      <c r="O31" s="93"/>
      <c r="P31" s="93"/>
      <c r="Q31" s="94"/>
      <c r="R31" s="91"/>
      <c r="S31" s="92"/>
      <c r="T31" s="93"/>
      <c r="U31" s="93"/>
      <c r="V31" s="94"/>
      <c r="W31" s="91"/>
      <c r="X31" s="92"/>
      <c r="Y31" s="93"/>
      <c r="Z31" s="93"/>
      <c r="AA31" s="94"/>
    </row>
    <row r="32" spans="3:36" ht="13.5" thickBot="1">
      <c r="C32" s="91"/>
      <c r="D32" s="92"/>
      <c r="E32" s="93"/>
      <c r="F32" s="93"/>
      <c r="G32" s="94"/>
      <c r="H32" s="91"/>
      <c r="I32" s="92"/>
      <c r="J32" s="93"/>
      <c r="K32" s="93"/>
      <c r="L32" s="94"/>
      <c r="M32" s="91"/>
      <c r="N32" s="92"/>
      <c r="O32" s="93"/>
      <c r="P32" s="93"/>
      <c r="Q32" s="94"/>
      <c r="R32" s="91"/>
      <c r="S32" s="92"/>
      <c r="T32" s="93"/>
      <c r="U32" s="93"/>
      <c r="V32" s="94"/>
      <c r="W32" s="91"/>
      <c r="X32" s="92"/>
      <c r="Y32" s="93"/>
      <c r="Z32" s="93"/>
      <c r="AA32" s="94"/>
    </row>
    <row r="33" spans="3:36" ht="13.5" thickBot="1">
      <c r="C33" s="95"/>
      <c r="D33" s="96"/>
      <c r="E33" s="67" t="s">
        <v>19</v>
      </c>
      <c r="F33" s="67"/>
      <c r="G33" s="97">
        <f>SUM(G8:G32)</f>
        <v>0</v>
      </c>
      <c r="H33" s="95"/>
      <c r="I33" s="96"/>
      <c r="J33" s="67" t="s">
        <v>19</v>
      </c>
      <c r="K33" s="67"/>
      <c r="L33" s="97">
        <f>SUM(L8:L32)</f>
        <v>0</v>
      </c>
      <c r="M33" s="95"/>
      <c r="N33" s="96"/>
      <c r="O33" s="67" t="s">
        <v>19</v>
      </c>
      <c r="P33" s="67"/>
      <c r="Q33" s="97">
        <f>SUM(Q8:Q32)</f>
        <v>0</v>
      </c>
      <c r="R33" s="95"/>
      <c r="S33" s="96"/>
      <c r="T33" s="67" t="s">
        <v>19</v>
      </c>
      <c r="U33" s="67"/>
      <c r="V33" s="97">
        <f>SUM(V8:V32)</f>
        <v>0</v>
      </c>
      <c r="W33" s="95"/>
      <c r="X33" s="96"/>
      <c r="Y33" s="67" t="s">
        <v>19</v>
      </c>
      <c r="Z33" s="67"/>
      <c r="AA33" s="97">
        <f>SUM(AA8:AA32)</f>
        <v>0</v>
      </c>
      <c r="AC33" s="90">
        <f>ROUND((SUM(G33:AA33)+SUM(G82:AA82))/10*1440,0)/1440</f>
        <v>0</v>
      </c>
      <c r="AD33" s="90">
        <f>SUM(AD8:AD30)</f>
        <v>0</v>
      </c>
      <c r="AE33" s="90"/>
      <c r="AF33" s="90"/>
      <c r="AG33" s="90"/>
      <c r="AH33" s="90"/>
      <c r="AI33" s="90"/>
      <c r="AJ33" s="98">
        <f>SUM(AJ8:AJ30)</f>
        <v>0</v>
      </c>
    </row>
    <row r="34" spans="3:36">
      <c r="AC34" s="112">
        <f>SUM(AC8:AC30)</f>
        <v>0</v>
      </c>
    </row>
    <row r="35" spans="3:36" ht="13.5" thickBot="1">
      <c r="AC35" s="113" t="s">
        <v>65</v>
      </c>
    </row>
    <row r="36" spans="3:36" ht="13.5" thickBot="1">
      <c r="E36" s="133" t="s">
        <v>20</v>
      </c>
      <c r="F36" s="133"/>
      <c r="G36" s="133"/>
      <c r="H36" s="133"/>
      <c r="I36" s="133"/>
      <c r="J36" s="133"/>
      <c r="K36" s="48"/>
      <c r="L36" s="99">
        <f>ROUND((SUM(G82:AA82)+SUM(G33:AA33))/10*1440,0)/1440</f>
        <v>0</v>
      </c>
      <c r="M36" s="100" t="s">
        <v>49</v>
      </c>
    </row>
    <row r="37" spans="3:36">
      <c r="H37" s="52"/>
      <c r="I37" s="52"/>
      <c r="J37" s="52"/>
      <c r="K37" s="52"/>
    </row>
    <row r="38" spans="3:36">
      <c r="H38" s="46" t="s">
        <v>33</v>
      </c>
    </row>
    <row r="39" spans="3:36">
      <c r="H39" s="46" t="s">
        <v>21</v>
      </c>
    </row>
    <row r="40" spans="3:36">
      <c r="H40" s="46" t="s">
        <v>22</v>
      </c>
    </row>
    <row r="41" spans="3:36">
      <c r="H41" s="46" t="s">
        <v>23</v>
      </c>
    </row>
    <row r="42" spans="3:36">
      <c r="H42" s="46" t="s">
        <v>24</v>
      </c>
    </row>
    <row r="44" spans="3:36">
      <c r="H44" s="52" t="s">
        <v>34</v>
      </c>
    </row>
    <row r="45" spans="3:36">
      <c r="H45" s="46" t="s">
        <v>37</v>
      </c>
    </row>
    <row r="46" spans="3:36">
      <c r="H46" s="46" t="s">
        <v>30</v>
      </c>
    </row>
    <row r="47" spans="3:36">
      <c r="H47" s="46" t="s">
        <v>31</v>
      </c>
    </row>
    <row r="48" spans="3:36">
      <c r="H48" s="46" t="s">
        <v>47</v>
      </c>
    </row>
    <row r="49" spans="3:36">
      <c r="H49" s="46" t="s">
        <v>32</v>
      </c>
    </row>
    <row r="50" spans="3:36">
      <c r="H50" s="46" t="s">
        <v>35</v>
      </c>
    </row>
    <row r="52" spans="3:36" ht="15">
      <c r="C52" s="128" t="s">
        <v>75</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row>
    <row r="53" spans="3:36" ht="13.5" thickBot="1"/>
    <row r="54" spans="3:36" ht="13.5" thickBot="1">
      <c r="C54" s="130" t="s">
        <v>2</v>
      </c>
      <c r="D54" s="131"/>
      <c r="E54" s="131"/>
      <c r="F54" s="131"/>
      <c r="G54" s="132"/>
      <c r="H54" s="130" t="s">
        <v>3</v>
      </c>
      <c r="I54" s="131"/>
      <c r="J54" s="131"/>
      <c r="K54" s="131"/>
      <c r="L54" s="132"/>
      <c r="M54" s="130" t="s">
        <v>4</v>
      </c>
      <c r="N54" s="131"/>
      <c r="O54" s="131"/>
      <c r="P54" s="131"/>
      <c r="Q54" s="132"/>
      <c r="R54" s="130" t="s">
        <v>5</v>
      </c>
      <c r="S54" s="131"/>
      <c r="T54" s="131"/>
      <c r="U54" s="131"/>
      <c r="V54" s="132"/>
      <c r="W54" s="130" t="s">
        <v>6</v>
      </c>
      <c r="X54" s="131"/>
      <c r="Y54" s="131"/>
      <c r="Z54" s="131"/>
      <c r="AA54" s="132"/>
    </row>
    <row r="55" spans="3:36">
      <c r="C55" s="75"/>
      <c r="D55" s="76" t="s">
        <v>7</v>
      </c>
      <c r="E55" s="77" t="s">
        <v>8</v>
      </c>
      <c r="F55" s="77"/>
      <c r="G55" s="78" t="s">
        <v>9</v>
      </c>
      <c r="H55" s="75"/>
      <c r="I55" s="79" t="s">
        <v>7</v>
      </c>
      <c r="J55" s="77" t="s">
        <v>8</v>
      </c>
      <c r="K55" s="77"/>
      <c r="L55" s="78" t="s">
        <v>9</v>
      </c>
      <c r="M55" s="75"/>
      <c r="N55" s="76" t="s">
        <v>7</v>
      </c>
      <c r="O55" s="77" t="s">
        <v>8</v>
      </c>
      <c r="P55" s="77"/>
      <c r="Q55" s="78" t="s">
        <v>9</v>
      </c>
      <c r="R55" s="75"/>
      <c r="S55" s="79" t="s">
        <v>7</v>
      </c>
      <c r="T55" s="77" t="s">
        <v>8</v>
      </c>
      <c r="U55" s="77"/>
      <c r="V55" s="78" t="s">
        <v>9</v>
      </c>
      <c r="W55" s="75"/>
      <c r="X55" s="76" t="s">
        <v>7</v>
      </c>
      <c r="Y55" s="77" t="s">
        <v>8</v>
      </c>
      <c r="Z55" s="77"/>
      <c r="AA55" s="78" t="s">
        <v>9</v>
      </c>
      <c r="AD55" s="60"/>
      <c r="AE55" s="60" t="s">
        <v>78</v>
      </c>
      <c r="AF55" s="60"/>
      <c r="AG55" s="60"/>
      <c r="AH55" s="60"/>
      <c r="AI55" s="60"/>
      <c r="AJ55" s="62"/>
    </row>
    <row r="56" spans="3:36">
      <c r="C56" s="80"/>
      <c r="D56" s="81"/>
      <c r="E56" s="82"/>
      <c r="F56" s="82"/>
      <c r="G56" s="83"/>
      <c r="H56" s="80"/>
      <c r="I56" s="81"/>
      <c r="J56" s="82"/>
      <c r="K56" s="82"/>
      <c r="L56" s="83"/>
      <c r="M56" s="80"/>
      <c r="N56" s="81"/>
      <c r="O56" s="82"/>
      <c r="P56" s="82"/>
      <c r="Q56" s="83"/>
      <c r="R56" s="80"/>
      <c r="S56" s="81"/>
      <c r="T56" s="82"/>
      <c r="U56" s="82"/>
      <c r="V56" s="83"/>
      <c r="W56" s="80"/>
      <c r="X56" s="81"/>
      <c r="Y56" s="82"/>
      <c r="Z56" s="82"/>
      <c r="AA56" s="83"/>
      <c r="AC56" s="62"/>
      <c r="AD56" s="93"/>
      <c r="AJ56" s="93"/>
    </row>
    <row r="57" spans="3:36">
      <c r="C57" s="102" t="str">
        <f>IF(C8="","",C8)</f>
        <v/>
      </c>
      <c r="D57" s="103" t="str">
        <f>IF(D8="","",D8)</f>
        <v/>
      </c>
      <c r="E57" s="103" t="str">
        <f>IF(E8="","",E8)</f>
        <v/>
      </c>
      <c r="F57" s="85">
        <f>COUNTIF(C56,"="&amp;"Lunch")</f>
        <v>0</v>
      </c>
      <c r="G57" s="86">
        <f>IF(OR(C57="Lunch",C57="Recess",D57="",AND(F57=1,C57="Passing")), 0, IF(D57&gt;E57,(E57+0.5)-D57,E57-D57))</f>
        <v>0</v>
      </c>
      <c r="H57" s="102" t="str">
        <f>IF(H8="","",H8)</f>
        <v/>
      </c>
      <c r="I57" s="103" t="str">
        <f>IF(I8="","",I8)</f>
        <v/>
      </c>
      <c r="J57" s="103" t="str">
        <f>IF(J8="","",J8)</f>
        <v/>
      </c>
      <c r="K57" s="85">
        <f>COUNTIF(H56,"="&amp;"Lunch")</f>
        <v>0</v>
      </c>
      <c r="L57" s="86">
        <f>IF(OR(H57="Lunch",H57="Recess",I57="",AND(K57=1,H57="Passing")), 0, IF(I57&gt;J57,(J57+0.5)-I57,J57-I57))</f>
        <v>0</v>
      </c>
      <c r="M57" s="102" t="str">
        <f>IF(M8="","",M8)</f>
        <v/>
      </c>
      <c r="N57" s="103" t="str">
        <f>IF(N8="","",N8)</f>
        <v/>
      </c>
      <c r="O57" s="103" t="str">
        <f>IF(O8="","",O8)</f>
        <v/>
      </c>
      <c r="P57" s="85">
        <f>COUNTIF(M56,"="&amp;"Lunch")</f>
        <v>0</v>
      </c>
      <c r="Q57" s="86">
        <f>IF(OR(M57="Lunch",M57="Recess",N57="",AND(P57=1,M57="Passing")), 0, IF(N57&gt;O57,(O57+0.5)-N57,O57-N57))</f>
        <v>0</v>
      </c>
      <c r="R57" s="102" t="str">
        <f>IF(R8="","",R8)</f>
        <v/>
      </c>
      <c r="S57" s="103" t="str">
        <f>IF(S8="","",S8)</f>
        <v/>
      </c>
      <c r="T57" s="103" t="str">
        <f>IF(T8="","",T8)</f>
        <v/>
      </c>
      <c r="U57" s="85">
        <f>COUNTIF(R56,"="&amp;"Lunch")</f>
        <v>0</v>
      </c>
      <c r="V57" s="86">
        <f>IF(OR(R57="Lunch",R57="Recess",,S57="",AND(U57=1,R57="Passing")), 0, IF(S57&gt;T57,(T57+0.5)-S57,T57-S57))</f>
        <v>0</v>
      </c>
      <c r="W57" s="102" t="str">
        <f>IF(W8="","",W8)</f>
        <v/>
      </c>
      <c r="X57" s="103" t="str">
        <f>IF(X8="","",X8)</f>
        <v/>
      </c>
      <c r="Y57" s="103" t="str">
        <f>IF(Y8="","",Y8)</f>
        <v/>
      </c>
      <c r="Z57" s="85">
        <f>COUNTIF(W56,"="&amp;"Lunch")</f>
        <v>0</v>
      </c>
      <c r="AA57" s="86">
        <f>IF(OR(W57="Lunch",W57="Recess",X57="",AND(Z57=1,W57="Passing")), 0, IF(X57&gt;Y57,(Y57+0.5)-X57,Y57-X57))</f>
        <v>0</v>
      </c>
      <c r="AB57" s="87"/>
      <c r="AC57" s="117"/>
      <c r="AD57" s="118"/>
      <c r="AE57" s="46" t="str">
        <f ca="1">IF(OR(ISNUMBER(SEARCH("*Period*",C57)),ISNUMBER(SEARCH("*Period*",H57)),ISNUMBER(SEARCH("*Period*",M57)),ISNUMBER(SEARCH("*Period*",R57)),ISNUMBER(SEARCH("*Period*",W57))),INDIRECT("R"&amp;TEXT(MIN(IF(COUNTIF(C57:W57,C57:W57)=MAX(COUNTIF(C57:W57,C57:W57)),ROW(C57:W57)*1000+COLUMN(C57:W57))),"0\C000"),0),"")</f>
        <v/>
      </c>
      <c r="AG57" s="89"/>
      <c r="AH57" s="89" t="str">
        <f t="shared" ref="AH57:AH79" ca="1" si="17">IF(AE57="","",VALUE(LEFT(AE57,1)))</f>
        <v/>
      </c>
      <c r="AI57" s="89"/>
      <c r="AJ57" s="116"/>
    </row>
    <row r="58" spans="3:36">
      <c r="C58" s="102" t="str">
        <f t="shared" ref="C58:E73" si="18">IF(C9="","",C9)</f>
        <v/>
      </c>
      <c r="D58" s="103" t="str">
        <f t="shared" si="18"/>
        <v/>
      </c>
      <c r="E58" s="103" t="str">
        <f t="shared" si="18"/>
        <v/>
      </c>
      <c r="F58" s="85">
        <f t="shared" ref="F58:F79" si="19">COUNTIF(C57,"="&amp;"Lunch")</f>
        <v>0</v>
      </c>
      <c r="G58" s="86">
        <f t="shared" ref="G58:G79" si="20">IF(OR(C58="Lunch",C58="Recess",D58="",AND(F58=1,C58="Passing")), 0, IF(D58&gt;E58,(E58+0.5)-D58,E58-D58))</f>
        <v>0</v>
      </c>
      <c r="H58" s="102" t="str">
        <f t="shared" ref="H58:J58" si="21">IF(H9="","",H9)</f>
        <v/>
      </c>
      <c r="I58" s="103" t="str">
        <f t="shared" si="21"/>
        <v/>
      </c>
      <c r="J58" s="103" t="str">
        <f t="shared" si="21"/>
        <v/>
      </c>
      <c r="K58" s="85">
        <f t="shared" ref="K58:K79" si="22">COUNTIF(H57,"="&amp;"Lunch")</f>
        <v>0</v>
      </c>
      <c r="L58" s="86">
        <f t="shared" ref="L58:L79" si="23">IF(OR(H58="Lunch",H58="Recess",I58="",AND(K58=1,H58="Passing")), 0, IF(I58&gt;J58,(J58+0.5)-I58,J58-I58))</f>
        <v>0</v>
      </c>
      <c r="M58" s="102" t="str">
        <f t="shared" ref="M58:O58" si="24">IF(M9="","",M9)</f>
        <v/>
      </c>
      <c r="N58" s="103" t="str">
        <f t="shared" si="24"/>
        <v/>
      </c>
      <c r="O58" s="103" t="str">
        <f t="shared" si="24"/>
        <v/>
      </c>
      <c r="P58" s="85">
        <f t="shared" ref="P58:P79" si="25">COUNTIF(M57,"="&amp;"Lunch")</f>
        <v>0</v>
      </c>
      <c r="Q58" s="86">
        <f t="shared" ref="Q58:Q79" si="26">IF(OR(M58="Lunch",M58="Recess",N58="",AND(P58=1,M58="Passing")), 0, IF(N58&gt;O58,(O58+0.5)-N58,O58-N58))</f>
        <v>0</v>
      </c>
      <c r="R58" s="102" t="str">
        <f t="shared" ref="R58:T58" si="27">IF(R9="","",R9)</f>
        <v/>
      </c>
      <c r="S58" s="103" t="str">
        <f t="shared" si="27"/>
        <v/>
      </c>
      <c r="T58" s="103" t="str">
        <f t="shared" si="27"/>
        <v/>
      </c>
      <c r="U58" s="85">
        <f t="shared" ref="U58:U79" si="28">COUNTIF(R57,"="&amp;"Lunch")</f>
        <v>0</v>
      </c>
      <c r="V58" s="86">
        <f>IF(OR(R58="Lunch",R58="Recess",,S58="",AND(U58=1,R58="Passing")), 0, IF(S58&gt;T58,(T58+0.5)-S58,T58-S58))</f>
        <v>0</v>
      </c>
      <c r="W58" s="102" t="str">
        <f t="shared" ref="W58:Y58" si="29">IF(W9="","",W9)</f>
        <v/>
      </c>
      <c r="X58" s="103" t="str">
        <f t="shared" si="29"/>
        <v/>
      </c>
      <c r="Y58" s="103" t="str">
        <f t="shared" si="29"/>
        <v/>
      </c>
      <c r="Z58" s="85">
        <f t="shared" ref="Z58:Z79" si="30">COUNTIF(W57,"="&amp;"Lunch")</f>
        <v>0</v>
      </c>
      <c r="AA58" s="86">
        <f>IF(OR(W58="Lunch",W58="Recess",X58="",AND(Z58=1,W58="Passing")), 0, IF(X58&gt;Y58,(Y58+0.5)-X58,Y58-X58))</f>
        <v>0</v>
      </c>
      <c r="AB58" s="87"/>
      <c r="AC58" s="117"/>
      <c r="AD58" s="118"/>
      <c r="AE58" s="46" t="str">
        <f t="shared" ref="AE58:AE79" ca="1" si="31">IF(OR(ISNUMBER(SEARCH("*Period*",C58)),ISNUMBER(SEARCH("*Period*",H58)),ISNUMBER(SEARCH("*Period*",M58)),ISNUMBER(SEARCH("*Period*",R58)),ISNUMBER(SEARCH("*Period*",W58))),INDIRECT("R"&amp;TEXT(MIN(IF(COUNTIF(C58:W58,C58:W58)=MAX(COUNTIF(C58:W58,C58:W58)),ROW(C58:W58)*1000+COLUMN(C58:W58))),"0\C000"),0),"")</f>
        <v/>
      </c>
      <c r="AG58" s="89"/>
      <c r="AH58" s="89" t="str">
        <f t="shared" ca="1" si="17"/>
        <v/>
      </c>
      <c r="AI58" s="89"/>
      <c r="AJ58" s="116"/>
    </row>
    <row r="59" spans="3:36">
      <c r="C59" s="102" t="str">
        <f t="shared" si="18"/>
        <v/>
      </c>
      <c r="D59" s="103" t="str">
        <f t="shared" si="18"/>
        <v/>
      </c>
      <c r="E59" s="103" t="str">
        <f t="shared" si="18"/>
        <v/>
      </c>
      <c r="F59" s="85">
        <f t="shared" si="19"/>
        <v>0</v>
      </c>
      <c r="G59" s="86">
        <f t="shared" si="20"/>
        <v>0</v>
      </c>
      <c r="H59" s="102" t="str">
        <f t="shared" ref="H59:J59" si="32">IF(H10="","",H10)</f>
        <v/>
      </c>
      <c r="I59" s="103" t="str">
        <f t="shared" si="32"/>
        <v/>
      </c>
      <c r="J59" s="103" t="str">
        <f t="shared" si="32"/>
        <v/>
      </c>
      <c r="K59" s="85">
        <f t="shared" si="22"/>
        <v>0</v>
      </c>
      <c r="L59" s="86">
        <f t="shared" si="23"/>
        <v>0</v>
      </c>
      <c r="M59" s="102" t="str">
        <f t="shared" ref="M59:O59" si="33">IF(M10="","",M10)</f>
        <v/>
      </c>
      <c r="N59" s="103" t="str">
        <f t="shared" si="33"/>
        <v/>
      </c>
      <c r="O59" s="103" t="str">
        <f t="shared" si="33"/>
        <v/>
      </c>
      <c r="P59" s="85">
        <f t="shared" si="25"/>
        <v>0</v>
      </c>
      <c r="Q59" s="86">
        <f t="shared" si="26"/>
        <v>0</v>
      </c>
      <c r="R59" s="102" t="str">
        <f t="shared" ref="R59:T59" si="34">IF(R10="","",R10)</f>
        <v/>
      </c>
      <c r="S59" s="103" t="str">
        <f t="shared" si="34"/>
        <v/>
      </c>
      <c r="T59" s="103" t="str">
        <f t="shared" si="34"/>
        <v/>
      </c>
      <c r="U59" s="85">
        <f t="shared" si="28"/>
        <v>0</v>
      </c>
      <c r="V59" s="86">
        <f>IF(OR(R59="Lunch",R59="Recess",,S59="",AND(U59=1,R59="Passing")), 0, IF(S59&gt;T59,(T59+0.5)-S59,T59-S59))</f>
        <v>0</v>
      </c>
      <c r="W59" s="102" t="str">
        <f t="shared" ref="W59:Y59" si="35">IF(W10="","",W10)</f>
        <v/>
      </c>
      <c r="X59" s="103" t="str">
        <f t="shared" si="35"/>
        <v/>
      </c>
      <c r="Y59" s="103" t="str">
        <f t="shared" si="35"/>
        <v/>
      </c>
      <c r="Z59" s="85">
        <f t="shared" si="30"/>
        <v>0</v>
      </c>
      <c r="AA59" s="86">
        <f>IF(OR(W59="Lunch",W59="Recess",X59="",AND(Z59=1,W59="Passing")), 0, IF(X59&gt;Y59,(Y59+0.5)-X59,Y59-X59))</f>
        <v>0</v>
      </c>
      <c r="AB59" s="87"/>
      <c r="AC59" s="117"/>
      <c r="AD59" s="118"/>
      <c r="AE59" s="46" t="str">
        <f t="shared" ca="1" si="31"/>
        <v/>
      </c>
      <c r="AG59" s="89"/>
      <c r="AH59" s="89" t="str">
        <f t="shared" ca="1" si="17"/>
        <v/>
      </c>
      <c r="AI59" s="89"/>
      <c r="AJ59" s="116"/>
    </row>
    <row r="60" spans="3:36">
      <c r="C60" s="102" t="str">
        <f t="shared" si="18"/>
        <v/>
      </c>
      <c r="D60" s="103" t="str">
        <f t="shared" si="18"/>
        <v/>
      </c>
      <c r="E60" s="103" t="str">
        <f t="shared" si="18"/>
        <v/>
      </c>
      <c r="F60" s="85">
        <f t="shared" si="19"/>
        <v>0</v>
      </c>
      <c r="G60" s="86">
        <f t="shared" si="20"/>
        <v>0</v>
      </c>
      <c r="H60" s="102" t="str">
        <f t="shared" ref="H60:J60" si="36">IF(H11="","",H11)</f>
        <v/>
      </c>
      <c r="I60" s="103" t="str">
        <f t="shared" si="36"/>
        <v/>
      </c>
      <c r="J60" s="103" t="str">
        <f t="shared" si="36"/>
        <v/>
      </c>
      <c r="K60" s="85">
        <f t="shared" si="22"/>
        <v>0</v>
      </c>
      <c r="L60" s="86">
        <f t="shared" si="23"/>
        <v>0</v>
      </c>
      <c r="M60" s="102" t="str">
        <f t="shared" ref="M60:O60" si="37">IF(M11="","",M11)</f>
        <v/>
      </c>
      <c r="N60" s="103" t="str">
        <f t="shared" si="37"/>
        <v/>
      </c>
      <c r="O60" s="103" t="str">
        <f t="shared" si="37"/>
        <v/>
      </c>
      <c r="P60" s="85">
        <f t="shared" si="25"/>
        <v>0</v>
      </c>
      <c r="Q60" s="86">
        <f t="shared" si="26"/>
        <v>0</v>
      </c>
      <c r="R60" s="102" t="str">
        <f t="shared" ref="R60:T60" si="38">IF(R11="","",R11)</f>
        <v/>
      </c>
      <c r="S60" s="103" t="str">
        <f t="shared" si="38"/>
        <v/>
      </c>
      <c r="T60" s="103" t="str">
        <f t="shared" si="38"/>
        <v/>
      </c>
      <c r="U60" s="85">
        <f t="shared" si="28"/>
        <v>0</v>
      </c>
      <c r="V60" s="86">
        <f>IF(OR(R60="Lunch",R60="Recess",,S60="",AND(U60=1,R60="Passing")), 0, IF(S60&gt;T60,(T60+0.5)-S60,T60-S60))</f>
        <v>0</v>
      </c>
      <c r="W60" s="102" t="str">
        <f t="shared" ref="W60:Y60" si="39">IF(W11="","",W11)</f>
        <v/>
      </c>
      <c r="X60" s="103" t="str">
        <f t="shared" si="39"/>
        <v/>
      </c>
      <c r="Y60" s="103" t="str">
        <f t="shared" si="39"/>
        <v/>
      </c>
      <c r="Z60" s="85">
        <f t="shared" si="30"/>
        <v>0</v>
      </c>
      <c r="AA60" s="86">
        <f>IF(OR(W60="Lunch",W60="Recess",X60="",AND(Z60=1,W60="Passing")), 0, IF(X60&gt;Y60,(Y60+0.5)-X60,Y60-X60))</f>
        <v>0</v>
      </c>
      <c r="AB60" s="87"/>
      <c r="AC60" s="117"/>
      <c r="AD60" s="118"/>
      <c r="AE60" s="46" t="str">
        <f t="shared" ca="1" si="31"/>
        <v/>
      </c>
      <c r="AG60" s="89"/>
      <c r="AH60" s="89" t="str">
        <f t="shared" ca="1" si="17"/>
        <v/>
      </c>
      <c r="AI60" s="89"/>
      <c r="AJ60" s="116"/>
    </row>
    <row r="61" spans="3:36">
      <c r="C61" s="102" t="str">
        <f t="shared" si="18"/>
        <v/>
      </c>
      <c r="D61" s="103" t="str">
        <f t="shared" si="18"/>
        <v/>
      </c>
      <c r="E61" s="103" t="str">
        <f t="shared" si="18"/>
        <v/>
      </c>
      <c r="F61" s="85">
        <f t="shared" si="19"/>
        <v>0</v>
      </c>
      <c r="G61" s="86">
        <f t="shared" si="20"/>
        <v>0</v>
      </c>
      <c r="H61" s="102" t="str">
        <f t="shared" ref="H61:J61" si="40">IF(H12="","",H12)</f>
        <v/>
      </c>
      <c r="I61" s="103" t="str">
        <f t="shared" si="40"/>
        <v/>
      </c>
      <c r="J61" s="103" t="str">
        <f t="shared" si="40"/>
        <v/>
      </c>
      <c r="K61" s="85">
        <f t="shared" si="22"/>
        <v>0</v>
      </c>
      <c r="L61" s="86">
        <f t="shared" si="23"/>
        <v>0</v>
      </c>
      <c r="M61" s="102" t="str">
        <f t="shared" ref="M61:O61" si="41">IF(M12="","",M12)</f>
        <v/>
      </c>
      <c r="N61" s="103" t="str">
        <f t="shared" si="41"/>
        <v/>
      </c>
      <c r="O61" s="103" t="str">
        <f t="shared" si="41"/>
        <v/>
      </c>
      <c r="P61" s="85">
        <f t="shared" si="25"/>
        <v>0</v>
      </c>
      <c r="Q61" s="86">
        <f t="shared" si="26"/>
        <v>0</v>
      </c>
      <c r="R61" s="102" t="str">
        <f t="shared" ref="R61:T61" si="42">IF(R12="","",R12)</f>
        <v/>
      </c>
      <c r="S61" s="103" t="str">
        <f t="shared" si="42"/>
        <v/>
      </c>
      <c r="T61" s="103" t="str">
        <f t="shared" si="42"/>
        <v/>
      </c>
      <c r="U61" s="85">
        <f t="shared" si="28"/>
        <v>0</v>
      </c>
      <c r="V61" s="86">
        <f>IF(OR(R61="Lunch",R61="Recess",,S61="",AND(U61=1,R61="Passing")), 0, IF(S61&gt;T61,(T61+0.5)-S61,T61-S61))</f>
        <v>0</v>
      </c>
      <c r="W61" s="102" t="str">
        <f t="shared" ref="W61:Y61" si="43">IF(W12="","",W12)</f>
        <v/>
      </c>
      <c r="X61" s="103" t="str">
        <f t="shared" si="43"/>
        <v/>
      </c>
      <c r="Y61" s="103" t="str">
        <f t="shared" si="43"/>
        <v/>
      </c>
      <c r="Z61" s="85">
        <f t="shared" si="30"/>
        <v>0</v>
      </c>
      <c r="AA61" s="86">
        <f>IF(OR(W61="Lunch",W61="Recess",X61="",AND(Z61=1,W61="Passing")), 0, IF(X61&gt;Y61,(Y61+0.5)-X61,Y61-X61))</f>
        <v>0</v>
      </c>
      <c r="AB61" s="87"/>
      <c r="AC61" s="117"/>
      <c r="AD61" s="118"/>
      <c r="AE61" s="46" t="str">
        <f t="shared" ca="1" si="31"/>
        <v/>
      </c>
      <c r="AG61" s="89"/>
      <c r="AH61" s="89" t="str">
        <f t="shared" ca="1" si="17"/>
        <v/>
      </c>
      <c r="AI61" s="89"/>
      <c r="AJ61" s="116"/>
    </row>
    <row r="62" spans="3:36">
      <c r="C62" s="102" t="str">
        <f t="shared" si="18"/>
        <v/>
      </c>
      <c r="D62" s="103" t="str">
        <f t="shared" si="18"/>
        <v/>
      </c>
      <c r="E62" s="103" t="str">
        <f t="shared" si="18"/>
        <v/>
      </c>
      <c r="F62" s="85">
        <f t="shared" si="19"/>
        <v>0</v>
      </c>
      <c r="G62" s="86">
        <f t="shared" si="20"/>
        <v>0</v>
      </c>
      <c r="H62" s="102" t="str">
        <f t="shared" ref="H62:J62" si="44">IF(H13="","",H13)</f>
        <v/>
      </c>
      <c r="I62" s="103" t="str">
        <f t="shared" si="44"/>
        <v/>
      </c>
      <c r="J62" s="103" t="str">
        <f t="shared" si="44"/>
        <v/>
      </c>
      <c r="K62" s="85">
        <f t="shared" si="22"/>
        <v>0</v>
      </c>
      <c r="L62" s="86">
        <f t="shared" si="23"/>
        <v>0</v>
      </c>
      <c r="M62" s="102" t="str">
        <f t="shared" ref="M62:O62" si="45">IF(M13="","",M13)</f>
        <v/>
      </c>
      <c r="N62" s="103" t="str">
        <f t="shared" si="45"/>
        <v/>
      </c>
      <c r="O62" s="103" t="str">
        <f t="shared" si="45"/>
        <v/>
      </c>
      <c r="P62" s="85">
        <f t="shared" si="25"/>
        <v>0</v>
      </c>
      <c r="Q62" s="86">
        <f t="shared" si="26"/>
        <v>0</v>
      </c>
      <c r="R62" s="102" t="str">
        <f t="shared" ref="R62:T62" si="46">IF(R13="","",R13)</f>
        <v/>
      </c>
      <c r="S62" s="103" t="str">
        <f t="shared" si="46"/>
        <v/>
      </c>
      <c r="T62" s="103" t="str">
        <f t="shared" si="46"/>
        <v/>
      </c>
      <c r="U62" s="85">
        <f t="shared" si="28"/>
        <v>0</v>
      </c>
      <c r="V62" s="86">
        <f t="shared" ref="V62:V79" si="47">IF(OR(R62="Lunch",R62="Recess",,S62="",AND(U62=1,R62="Passing")), 0, IF(S62&gt;T62,(T62+0.5)-S62,T62-S62))</f>
        <v>0</v>
      </c>
      <c r="W62" s="102" t="str">
        <f t="shared" ref="W62:Y62" si="48">IF(W13="","",W13)</f>
        <v/>
      </c>
      <c r="X62" s="103" t="str">
        <f t="shared" si="48"/>
        <v/>
      </c>
      <c r="Y62" s="103" t="str">
        <f t="shared" si="48"/>
        <v/>
      </c>
      <c r="Z62" s="85">
        <f t="shared" si="30"/>
        <v>0</v>
      </c>
      <c r="AA62" s="86">
        <f t="shared" ref="AA62:AA79" si="49">IF(OR(W62="Lunch",W62="Recess",X62="",AND(Z62=1,W62="Passing")), 0, IF(X62&gt;Y62,(Y62+0.5)-X62,Y62-X62))</f>
        <v>0</v>
      </c>
      <c r="AB62" s="87"/>
      <c r="AC62" s="117"/>
      <c r="AD62" s="118"/>
      <c r="AE62" s="46" t="str">
        <f t="shared" ca="1" si="31"/>
        <v/>
      </c>
      <c r="AG62" s="89"/>
      <c r="AH62" s="89" t="str">
        <f t="shared" ca="1" si="17"/>
        <v/>
      </c>
      <c r="AI62" s="89"/>
      <c r="AJ62" s="116"/>
    </row>
    <row r="63" spans="3:36">
      <c r="C63" s="102" t="str">
        <f t="shared" si="18"/>
        <v/>
      </c>
      <c r="D63" s="103" t="str">
        <f t="shared" si="18"/>
        <v/>
      </c>
      <c r="E63" s="103" t="str">
        <f t="shared" si="18"/>
        <v/>
      </c>
      <c r="F63" s="85">
        <f t="shared" si="19"/>
        <v>0</v>
      </c>
      <c r="G63" s="86">
        <f t="shared" si="20"/>
        <v>0</v>
      </c>
      <c r="H63" s="102" t="str">
        <f t="shared" ref="H63:J63" si="50">IF(H14="","",H14)</f>
        <v/>
      </c>
      <c r="I63" s="103" t="str">
        <f t="shared" si="50"/>
        <v/>
      </c>
      <c r="J63" s="103" t="str">
        <f t="shared" si="50"/>
        <v/>
      </c>
      <c r="K63" s="85">
        <f t="shared" si="22"/>
        <v>0</v>
      </c>
      <c r="L63" s="86">
        <f t="shared" si="23"/>
        <v>0</v>
      </c>
      <c r="M63" s="102" t="str">
        <f t="shared" ref="M63:O63" si="51">IF(M14="","",M14)</f>
        <v/>
      </c>
      <c r="N63" s="103" t="str">
        <f t="shared" si="51"/>
        <v/>
      </c>
      <c r="O63" s="103" t="str">
        <f t="shared" si="51"/>
        <v/>
      </c>
      <c r="P63" s="85">
        <f t="shared" si="25"/>
        <v>0</v>
      </c>
      <c r="Q63" s="86">
        <f t="shared" si="26"/>
        <v>0</v>
      </c>
      <c r="R63" s="102" t="str">
        <f t="shared" ref="R63:T63" si="52">IF(R14="","",R14)</f>
        <v/>
      </c>
      <c r="S63" s="103" t="str">
        <f t="shared" si="52"/>
        <v/>
      </c>
      <c r="T63" s="103" t="str">
        <f t="shared" si="52"/>
        <v/>
      </c>
      <c r="U63" s="85">
        <f t="shared" si="28"/>
        <v>0</v>
      </c>
      <c r="V63" s="86">
        <f t="shared" si="47"/>
        <v>0</v>
      </c>
      <c r="W63" s="102" t="str">
        <f t="shared" ref="W63:Y63" si="53">IF(W14="","",W14)</f>
        <v/>
      </c>
      <c r="X63" s="103" t="str">
        <f t="shared" si="53"/>
        <v/>
      </c>
      <c r="Y63" s="103" t="str">
        <f t="shared" si="53"/>
        <v/>
      </c>
      <c r="Z63" s="85">
        <f t="shared" si="30"/>
        <v>0</v>
      </c>
      <c r="AA63" s="86">
        <f t="shared" si="49"/>
        <v>0</v>
      </c>
      <c r="AB63" s="87"/>
      <c r="AC63" s="117"/>
      <c r="AD63" s="118"/>
      <c r="AE63" s="46" t="str">
        <f t="shared" ca="1" si="31"/>
        <v/>
      </c>
      <c r="AG63" s="89"/>
      <c r="AH63" s="89" t="str">
        <f t="shared" ca="1" si="17"/>
        <v/>
      </c>
      <c r="AI63" s="89"/>
      <c r="AJ63" s="116"/>
    </row>
    <row r="64" spans="3:36">
      <c r="C64" s="102" t="str">
        <f t="shared" si="18"/>
        <v/>
      </c>
      <c r="D64" s="103" t="str">
        <f t="shared" si="18"/>
        <v/>
      </c>
      <c r="E64" s="103" t="str">
        <f t="shared" si="18"/>
        <v/>
      </c>
      <c r="F64" s="85">
        <f t="shared" si="19"/>
        <v>0</v>
      </c>
      <c r="G64" s="86">
        <f t="shared" si="20"/>
        <v>0</v>
      </c>
      <c r="H64" s="102" t="str">
        <f t="shared" ref="H64:J64" si="54">IF(H15="","",H15)</f>
        <v/>
      </c>
      <c r="I64" s="103" t="str">
        <f t="shared" si="54"/>
        <v/>
      </c>
      <c r="J64" s="103" t="str">
        <f t="shared" si="54"/>
        <v/>
      </c>
      <c r="K64" s="85">
        <f t="shared" si="22"/>
        <v>0</v>
      </c>
      <c r="L64" s="86">
        <f t="shared" si="23"/>
        <v>0</v>
      </c>
      <c r="M64" s="102" t="str">
        <f t="shared" ref="M64:O64" si="55">IF(M15="","",M15)</f>
        <v/>
      </c>
      <c r="N64" s="103" t="str">
        <f t="shared" si="55"/>
        <v/>
      </c>
      <c r="O64" s="103" t="str">
        <f t="shared" si="55"/>
        <v/>
      </c>
      <c r="P64" s="85">
        <f t="shared" si="25"/>
        <v>0</v>
      </c>
      <c r="Q64" s="86">
        <f t="shared" si="26"/>
        <v>0</v>
      </c>
      <c r="R64" s="102" t="str">
        <f t="shared" ref="R64:T64" si="56">IF(R15="","",R15)</f>
        <v/>
      </c>
      <c r="S64" s="103" t="str">
        <f t="shared" si="56"/>
        <v/>
      </c>
      <c r="T64" s="103" t="str">
        <f t="shared" si="56"/>
        <v/>
      </c>
      <c r="U64" s="85">
        <f t="shared" si="28"/>
        <v>0</v>
      </c>
      <c r="V64" s="86">
        <f t="shared" si="47"/>
        <v>0</v>
      </c>
      <c r="W64" s="102" t="str">
        <f t="shared" ref="W64:Y64" si="57">IF(W15="","",W15)</f>
        <v/>
      </c>
      <c r="X64" s="103" t="str">
        <f t="shared" si="57"/>
        <v/>
      </c>
      <c r="Y64" s="103" t="str">
        <f t="shared" si="57"/>
        <v/>
      </c>
      <c r="Z64" s="85">
        <f t="shared" si="30"/>
        <v>0</v>
      </c>
      <c r="AA64" s="86">
        <f t="shared" si="49"/>
        <v>0</v>
      </c>
      <c r="AB64" s="87"/>
      <c r="AC64" s="117"/>
      <c r="AD64" s="118"/>
      <c r="AE64" s="46" t="str">
        <f t="shared" ca="1" si="31"/>
        <v/>
      </c>
      <c r="AG64" s="89"/>
      <c r="AH64" s="89" t="str">
        <f t="shared" ca="1" si="17"/>
        <v/>
      </c>
      <c r="AI64" s="89"/>
      <c r="AJ64" s="116"/>
    </row>
    <row r="65" spans="3:36">
      <c r="C65" s="102" t="str">
        <f t="shared" si="18"/>
        <v/>
      </c>
      <c r="D65" s="103" t="str">
        <f t="shared" si="18"/>
        <v/>
      </c>
      <c r="E65" s="103" t="str">
        <f t="shared" si="18"/>
        <v/>
      </c>
      <c r="F65" s="85">
        <f t="shared" si="19"/>
        <v>0</v>
      </c>
      <c r="G65" s="86">
        <f t="shared" si="20"/>
        <v>0</v>
      </c>
      <c r="H65" s="102" t="str">
        <f t="shared" ref="H65:J65" si="58">IF(H16="","",H16)</f>
        <v/>
      </c>
      <c r="I65" s="103" t="str">
        <f t="shared" si="58"/>
        <v/>
      </c>
      <c r="J65" s="103" t="str">
        <f t="shared" si="58"/>
        <v/>
      </c>
      <c r="K65" s="85">
        <f t="shared" si="22"/>
        <v>0</v>
      </c>
      <c r="L65" s="86">
        <f t="shared" si="23"/>
        <v>0</v>
      </c>
      <c r="M65" s="102" t="str">
        <f t="shared" ref="M65:O65" si="59">IF(M16="","",M16)</f>
        <v/>
      </c>
      <c r="N65" s="103" t="str">
        <f t="shared" si="59"/>
        <v/>
      </c>
      <c r="O65" s="103" t="str">
        <f t="shared" si="59"/>
        <v/>
      </c>
      <c r="P65" s="85">
        <f t="shared" si="25"/>
        <v>0</v>
      </c>
      <c r="Q65" s="86">
        <f t="shared" si="26"/>
        <v>0</v>
      </c>
      <c r="R65" s="102" t="str">
        <f t="shared" ref="R65:T65" si="60">IF(R16="","",R16)</f>
        <v/>
      </c>
      <c r="S65" s="103" t="str">
        <f t="shared" si="60"/>
        <v/>
      </c>
      <c r="T65" s="103" t="str">
        <f t="shared" si="60"/>
        <v/>
      </c>
      <c r="U65" s="85">
        <f t="shared" si="28"/>
        <v>0</v>
      </c>
      <c r="V65" s="86">
        <f t="shared" si="47"/>
        <v>0</v>
      </c>
      <c r="W65" s="102" t="str">
        <f t="shared" ref="W65:Y65" si="61">IF(W16="","",W16)</f>
        <v/>
      </c>
      <c r="X65" s="103" t="str">
        <f t="shared" si="61"/>
        <v/>
      </c>
      <c r="Y65" s="103" t="str">
        <f t="shared" si="61"/>
        <v/>
      </c>
      <c r="Z65" s="85">
        <f t="shared" si="30"/>
        <v>0</v>
      </c>
      <c r="AA65" s="86">
        <f t="shared" si="49"/>
        <v>0</v>
      </c>
      <c r="AB65" s="87"/>
      <c r="AC65" s="117"/>
      <c r="AD65" s="118"/>
      <c r="AE65" s="46" t="str">
        <f t="shared" ca="1" si="31"/>
        <v/>
      </c>
      <c r="AG65" s="89"/>
      <c r="AH65" s="89" t="str">
        <f t="shared" ca="1" si="17"/>
        <v/>
      </c>
      <c r="AI65" s="89"/>
      <c r="AJ65" s="116"/>
    </row>
    <row r="66" spans="3:36">
      <c r="C66" s="102" t="str">
        <f t="shared" si="18"/>
        <v/>
      </c>
      <c r="D66" s="103" t="str">
        <f t="shared" si="18"/>
        <v/>
      </c>
      <c r="E66" s="103" t="str">
        <f t="shared" si="18"/>
        <v/>
      </c>
      <c r="F66" s="85">
        <f t="shared" si="19"/>
        <v>0</v>
      </c>
      <c r="G66" s="86">
        <f t="shared" si="20"/>
        <v>0</v>
      </c>
      <c r="H66" s="102" t="str">
        <f t="shared" ref="H66:J66" si="62">IF(H17="","",H17)</f>
        <v/>
      </c>
      <c r="I66" s="103" t="str">
        <f t="shared" si="62"/>
        <v/>
      </c>
      <c r="J66" s="103" t="str">
        <f t="shared" si="62"/>
        <v/>
      </c>
      <c r="K66" s="85">
        <f t="shared" si="22"/>
        <v>0</v>
      </c>
      <c r="L66" s="86">
        <f t="shared" si="23"/>
        <v>0</v>
      </c>
      <c r="M66" s="102" t="str">
        <f t="shared" ref="M66:O66" si="63">IF(M17="","",M17)</f>
        <v/>
      </c>
      <c r="N66" s="103" t="str">
        <f t="shared" si="63"/>
        <v/>
      </c>
      <c r="O66" s="103" t="str">
        <f t="shared" si="63"/>
        <v/>
      </c>
      <c r="P66" s="85">
        <f t="shared" si="25"/>
        <v>0</v>
      </c>
      <c r="Q66" s="86">
        <f t="shared" si="26"/>
        <v>0</v>
      </c>
      <c r="R66" s="102" t="str">
        <f t="shared" ref="R66:T66" si="64">IF(R17="","",R17)</f>
        <v/>
      </c>
      <c r="S66" s="103" t="str">
        <f t="shared" si="64"/>
        <v/>
      </c>
      <c r="T66" s="103" t="str">
        <f t="shared" si="64"/>
        <v/>
      </c>
      <c r="U66" s="85">
        <f t="shared" si="28"/>
        <v>0</v>
      </c>
      <c r="V66" s="86">
        <f t="shared" si="47"/>
        <v>0</v>
      </c>
      <c r="W66" s="102" t="str">
        <f t="shared" ref="W66:Y66" si="65">IF(W17="","",W17)</f>
        <v/>
      </c>
      <c r="X66" s="103" t="str">
        <f t="shared" si="65"/>
        <v/>
      </c>
      <c r="Y66" s="103" t="str">
        <f t="shared" si="65"/>
        <v/>
      </c>
      <c r="Z66" s="85">
        <f t="shared" si="30"/>
        <v>0</v>
      </c>
      <c r="AA66" s="86">
        <f t="shared" si="49"/>
        <v>0</v>
      </c>
      <c r="AB66" s="87"/>
      <c r="AC66" s="117"/>
      <c r="AD66" s="118"/>
      <c r="AE66" s="46" t="str">
        <f t="shared" ca="1" si="31"/>
        <v/>
      </c>
      <c r="AG66" s="89"/>
      <c r="AH66" s="89" t="str">
        <f t="shared" ca="1" si="17"/>
        <v/>
      </c>
      <c r="AI66" s="89"/>
      <c r="AJ66" s="116"/>
    </row>
    <row r="67" spans="3:36">
      <c r="C67" s="102" t="str">
        <f t="shared" si="18"/>
        <v/>
      </c>
      <c r="D67" s="103" t="str">
        <f t="shared" si="18"/>
        <v/>
      </c>
      <c r="E67" s="103" t="str">
        <f t="shared" si="18"/>
        <v/>
      </c>
      <c r="F67" s="85">
        <f t="shared" si="19"/>
        <v>0</v>
      </c>
      <c r="G67" s="86">
        <f t="shared" si="20"/>
        <v>0</v>
      </c>
      <c r="H67" s="102" t="str">
        <f t="shared" ref="H67:J67" si="66">IF(H18="","",H18)</f>
        <v/>
      </c>
      <c r="I67" s="103" t="str">
        <f t="shared" si="66"/>
        <v/>
      </c>
      <c r="J67" s="103" t="str">
        <f t="shared" si="66"/>
        <v/>
      </c>
      <c r="K67" s="85">
        <f t="shared" si="22"/>
        <v>0</v>
      </c>
      <c r="L67" s="86">
        <f t="shared" si="23"/>
        <v>0</v>
      </c>
      <c r="M67" s="102" t="str">
        <f t="shared" ref="M67:O67" si="67">IF(M18="","",M18)</f>
        <v/>
      </c>
      <c r="N67" s="103" t="str">
        <f t="shared" si="67"/>
        <v/>
      </c>
      <c r="O67" s="103" t="str">
        <f t="shared" si="67"/>
        <v/>
      </c>
      <c r="P67" s="85">
        <f t="shared" si="25"/>
        <v>0</v>
      </c>
      <c r="Q67" s="86">
        <f t="shared" si="26"/>
        <v>0</v>
      </c>
      <c r="R67" s="102" t="str">
        <f t="shared" ref="R67:T67" si="68">IF(R18="","",R18)</f>
        <v/>
      </c>
      <c r="S67" s="103" t="str">
        <f t="shared" si="68"/>
        <v/>
      </c>
      <c r="T67" s="103" t="str">
        <f t="shared" si="68"/>
        <v/>
      </c>
      <c r="U67" s="85">
        <f t="shared" si="28"/>
        <v>0</v>
      </c>
      <c r="V67" s="86">
        <f t="shared" si="47"/>
        <v>0</v>
      </c>
      <c r="W67" s="102" t="str">
        <f t="shared" ref="W67:Y67" si="69">IF(W18="","",W18)</f>
        <v/>
      </c>
      <c r="X67" s="103" t="str">
        <f t="shared" si="69"/>
        <v/>
      </c>
      <c r="Y67" s="103" t="str">
        <f t="shared" si="69"/>
        <v/>
      </c>
      <c r="Z67" s="85">
        <f t="shared" si="30"/>
        <v>0</v>
      </c>
      <c r="AA67" s="86">
        <f t="shared" si="49"/>
        <v>0</v>
      </c>
      <c r="AB67" s="87"/>
      <c r="AC67" s="117"/>
      <c r="AD67" s="118"/>
      <c r="AE67" s="46" t="str">
        <f t="shared" ca="1" si="31"/>
        <v/>
      </c>
      <c r="AG67" s="89"/>
      <c r="AH67" s="89" t="str">
        <f t="shared" ca="1" si="17"/>
        <v/>
      </c>
      <c r="AI67" s="89"/>
      <c r="AJ67" s="116"/>
    </row>
    <row r="68" spans="3:36">
      <c r="C68" s="102" t="str">
        <f t="shared" si="18"/>
        <v/>
      </c>
      <c r="D68" s="103" t="str">
        <f t="shared" si="18"/>
        <v/>
      </c>
      <c r="E68" s="103" t="str">
        <f t="shared" si="18"/>
        <v/>
      </c>
      <c r="F68" s="85">
        <f t="shared" si="19"/>
        <v>0</v>
      </c>
      <c r="G68" s="86">
        <f t="shared" si="20"/>
        <v>0</v>
      </c>
      <c r="H68" s="102" t="str">
        <f t="shared" ref="H68:J68" si="70">IF(H19="","",H19)</f>
        <v/>
      </c>
      <c r="I68" s="103" t="str">
        <f t="shared" si="70"/>
        <v/>
      </c>
      <c r="J68" s="103" t="str">
        <f t="shared" si="70"/>
        <v/>
      </c>
      <c r="K68" s="85">
        <f t="shared" si="22"/>
        <v>0</v>
      </c>
      <c r="L68" s="86">
        <f t="shared" si="23"/>
        <v>0</v>
      </c>
      <c r="M68" s="102" t="str">
        <f t="shared" ref="M68:O68" si="71">IF(M19="","",M19)</f>
        <v/>
      </c>
      <c r="N68" s="103" t="str">
        <f t="shared" si="71"/>
        <v/>
      </c>
      <c r="O68" s="103" t="str">
        <f t="shared" si="71"/>
        <v/>
      </c>
      <c r="P68" s="85">
        <f t="shared" si="25"/>
        <v>0</v>
      </c>
      <c r="Q68" s="86">
        <f t="shared" si="26"/>
        <v>0</v>
      </c>
      <c r="R68" s="102" t="str">
        <f t="shared" ref="R68:T68" si="72">IF(R19="","",R19)</f>
        <v/>
      </c>
      <c r="S68" s="103" t="str">
        <f t="shared" si="72"/>
        <v/>
      </c>
      <c r="T68" s="103" t="str">
        <f t="shared" si="72"/>
        <v/>
      </c>
      <c r="U68" s="85">
        <f t="shared" si="28"/>
        <v>0</v>
      </c>
      <c r="V68" s="86">
        <f t="shared" si="47"/>
        <v>0</v>
      </c>
      <c r="W68" s="102" t="str">
        <f t="shared" ref="W68:Y68" si="73">IF(W19="","",W19)</f>
        <v/>
      </c>
      <c r="X68" s="103" t="str">
        <f t="shared" si="73"/>
        <v/>
      </c>
      <c r="Y68" s="103" t="str">
        <f t="shared" si="73"/>
        <v/>
      </c>
      <c r="Z68" s="85">
        <f t="shared" si="30"/>
        <v>0</v>
      </c>
      <c r="AA68" s="86">
        <f t="shared" si="49"/>
        <v>0</v>
      </c>
      <c r="AB68" s="87"/>
      <c r="AC68" s="117"/>
      <c r="AD68" s="118"/>
      <c r="AE68" s="46" t="str">
        <f t="shared" ca="1" si="31"/>
        <v/>
      </c>
      <c r="AG68" s="89"/>
      <c r="AH68" s="89" t="str">
        <f t="shared" ca="1" si="17"/>
        <v/>
      </c>
      <c r="AI68" s="89"/>
      <c r="AJ68" s="116"/>
    </row>
    <row r="69" spans="3:36">
      <c r="C69" s="102" t="str">
        <f t="shared" si="18"/>
        <v/>
      </c>
      <c r="D69" s="103" t="str">
        <f t="shared" si="18"/>
        <v/>
      </c>
      <c r="E69" s="103" t="str">
        <f t="shared" si="18"/>
        <v/>
      </c>
      <c r="F69" s="85">
        <f t="shared" si="19"/>
        <v>0</v>
      </c>
      <c r="G69" s="86">
        <f t="shared" si="20"/>
        <v>0</v>
      </c>
      <c r="H69" s="102" t="str">
        <f t="shared" ref="H69:J69" si="74">IF(H20="","",H20)</f>
        <v/>
      </c>
      <c r="I69" s="103" t="str">
        <f t="shared" si="74"/>
        <v/>
      </c>
      <c r="J69" s="103" t="str">
        <f t="shared" si="74"/>
        <v/>
      </c>
      <c r="K69" s="85">
        <f t="shared" si="22"/>
        <v>0</v>
      </c>
      <c r="L69" s="86">
        <f t="shared" si="23"/>
        <v>0</v>
      </c>
      <c r="M69" s="102" t="str">
        <f t="shared" ref="M69:O69" si="75">IF(M20="","",M20)</f>
        <v/>
      </c>
      <c r="N69" s="103" t="str">
        <f t="shared" si="75"/>
        <v/>
      </c>
      <c r="O69" s="103" t="str">
        <f t="shared" si="75"/>
        <v/>
      </c>
      <c r="P69" s="85">
        <f t="shared" si="25"/>
        <v>0</v>
      </c>
      <c r="Q69" s="86">
        <f t="shared" si="26"/>
        <v>0</v>
      </c>
      <c r="R69" s="102" t="str">
        <f t="shared" ref="R69:T69" si="76">IF(R20="","",R20)</f>
        <v/>
      </c>
      <c r="S69" s="103" t="str">
        <f t="shared" si="76"/>
        <v/>
      </c>
      <c r="T69" s="103" t="str">
        <f t="shared" si="76"/>
        <v/>
      </c>
      <c r="U69" s="85">
        <f t="shared" si="28"/>
        <v>0</v>
      </c>
      <c r="V69" s="86">
        <f t="shared" si="47"/>
        <v>0</v>
      </c>
      <c r="W69" s="102" t="str">
        <f t="shared" ref="W69:Y69" si="77">IF(W20="","",W20)</f>
        <v/>
      </c>
      <c r="X69" s="103" t="str">
        <f t="shared" si="77"/>
        <v/>
      </c>
      <c r="Y69" s="103" t="str">
        <f t="shared" si="77"/>
        <v/>
      </c>
      <c r="Z69" s="85">
        <f t="shared" si="30"/>
        <v>0</v>
      </c>
      <c r="AA69" s="86">
        <f t="shared" si="49"/>
        <v>0</v>
      </c>
      <c r="AB69" s="87"/>
      <c r="AC69" s="117"/>
      <c r="AD69" s="118"/>
      <c r="AE69" s="46" t="str">
        <f t="shared" ca="1" si="31"/>
        <v/>
      </c>
      <c r="AG69" s="89"/>
      <c r="AH69" s="89" t="str">
        <f t="shared" ca="1" si="17"/>
        <v/>
      </c>
      <c r="AI69" s="89"/>
      <c r="AJ69" s="116"/>
    </row>
    <row r="70" spans="3:36">
      <c r="C70" s="102" t="str">
        <f t="shared" si="18"/>
        <v/>
      </c>
      <c r="D70" s="103" t="str">
        <f t="shared" si="18"/>
        <v/>
      </c>
      <c r="E70" s="103" t="str">
        <f t="shared" si="18"/>
        <v/>
      </c>
      <c r="F70" s="85">
        <f t="shared" si="19"/>
        <v>0</v>
      </c>
      <c r="G70" s="86">
        <f t="shared" si="20"/>
        <v>0</v>
      </c>
      <c r="H70" s="102" t="str">
        <f t="shared" ref="H70:J70" si="78">IF(H21="","",H21)</f>
        <v/>
      </c>
      <c r="I70" s="103" t="str">
        <f t="shared" si="78"/>
        <v/>
      </c>
      <c r="J70" s="103" t="str">
        <f t="shared" si="78"/>
        <v/>
      </c>
      <c r="K70" s="85">
        <f t="shared" si="22"/>
        <v>0</v>
      </c>
      <c r="L70" s="86">
        <f t="shared" si="23"/>
        <v>0</v>
      </c>
      <c r="M70" s="102" t="str">
        <f t="shared" ref="M70:O70" si="79">IF(M21="","",M21)</f>
        <v/>
      </c>
      <c r="N70" s="103" t="str">
        <f t="shared" si="79"/>
        <v/>
      </c>
      <c r="O70" s="103" t="str">
        <f t="shared" si="79"/>
        <v/>
      </c>
      <c r="P70" s="85">
        <f t="shared" si="25"/>
        <v>0</v>
      </c>
      <c r="Q70" s="86">
        <f t="shared" si="26"/>
        <v>0</v>
      </c>
      <c r="R70" s="102" t="str">
        <f t="shared" ref="R70:T70" si="80">IF(R21="","",R21)</f>
        <v/>
      </c>
      <c r="S70" s="103" t="str">
        <f t="shared" si="80"/>
        <v/>
      </c>
      <c r="T70" s="103" t="str">
        <f t="shared" si="80"/>
        <v/>
      </c>
      <c r="U70" s="85">
        <f t="shared" si="28"/>
        <v>0</v>
      </c>
      <c r="V70" s="86">
        <f t="shared" si="47"/>
        <v>0</v>
      </c>
      <c r="W70" s="102" t="str">
        <f t="shared" ref="W70:Y70" si="81">IF(W21="","",W21)</f>
        <v/>
      </c>
      <c r="X70" s="103" t="str">
        <f t="shared" si="81"/>
        <v/>
      </c>
      <c r="Y70" s="103" t="str">
        <f t="shared" si="81"/>
        <v/>
      </c>
      <c r="Z70" s="85">
        <f t="shared" si="30"/>
        <v>0</v>
      </c>
      <c r="AA70" s="86">
        <f t="shared" si="49"/>
        <v>0</v>
      </c>
      <c r="AB70" s="87"/>
      <c r="AC70" s="117"/>
      <c r="AD70" s="118"/>
      <c r="AE70" s="46" t="str">
        <f t="shared" ca="1" si="31"/>
        <v/>
      </c>
      <c r="AG70" s="89"/>
      <c r="AH70" s="89" t="str">
        <f t="shared" ca="1" si="17"/>
        <v/>
      </c>
      <c r="AI70" s="89"/>
      <c r="AJ70" s="116"/>
    </row>
    <row r="71" spans="3:36">
      <c r="C71" s="102" t="str">
        <f t="shared" si="18"/>
        <v/>
      </c>
      <c r="D71" s="103" t="str">
        <f t="shared" si="18"/>
        <v/>
      </c>
      <c r="E71" s="103" t="str">
        <f t="shared" si="18"/>
        <v/>
      </c>
      <c r="F71" s="85">
        <f t="shared" si="19"/>
        <v>0</v>
      </c>
      <c r="G71" s="86">
        <f t="shared" si="20"/>
        <v>0</v>
      </c>
      <c r="H71" s="102" t="str">
        <f t="shared" ref="H71:J71" si="82">IF(H22="","",H22)</f>
        <v/>
      </c>
      <c r="I71" s="103" t="str">
        <f t="shared" si="82"/>
        <v/>
      </c>
      <c r="J71" s="103" t="str">
        <f t="shared" si="82"/>
        <v/>
      </c>
      <c r="K71" s="85">
        <f t="shared" si="22"/>
        <v>0</v>
      </c>
      <c r="L71" s="86">
        <f>IF(OR(H71="Lunch",H71="Recess",I71="",AND(K71=1,H71="Passing")), 0, IF(I71&gt;J71,(J71+0.5)-I71,J71-I71))</f>
        <v>0</v>
      </c>
      <c r="M71" s="102" t="str">
        <f t="shared" ref="M71:O71" si="83">IF(M22="","",M22)</f>
        <v/>
      </c>
      <c r="N71" s="103" t="str">
        <f t="shared" si="83"/>
        <v/>
      </c>
      <c r="O71" s="103" t="str">
        <f t="shared" si="83"/>
        <v/>
      </c>
      <c r="P71" s="85">
        <f t="shared" si="25"/>
        <v>0</v>
      </c>
      <c r="Q71" s="86">
        <f t="shared" si="26"/>
        <v>0</v>
      </c>
      <c r="R71" s="102" t="str">
        <f t="shared" ref="R71:T71" si="84">IF(R22="","",R22)</f>
        <v/>
      </c>
      <c r="S71" s="103" t="str">
        <f t="shared" si="84"/>
        <v/>
      </c>
      <c r="T71" s="103" t="str">
        <f t="shared" si="84"/>
        <v/>
      </c>
      <c r="U71" s="85">
        <f t="shared" si="28"/>
        <v>0</v>
      </c>
      <c r="V71" s="86">
        <f t="shared" si="47"/>
        <v>0</v>
      </c>
      <c r="W71" s="102" t="str">
        <f t="shared" ref="W71:Y71" si="85">IF(W22="","",W22)</f>
        <v/>
      </c>
      <c r="X71" s="103" t="str">
        <f t="shared" si="85"/>
        <v/>
      </c>
      <c r="Y71" s="103" t="str">
        <f t="shared" si="85"/>
        <v/>
      </c>
      <c r="Z71" s="85">
        <f t="shared" si="30"/>
        <v>0</v>
      </c>
      <c r="AA71" s="86">
        <f t="shared" si="49"/>
        <v>0</v>
      </c>
      <c r="AB71" s="87"/>
      <c r="AC71" s="117"/>
      <c r="AD71" s="118"/>
      <c r="AE71" s="46" t="str">
        <f ca="1">IF(OR(ISNUMBER(SEARCH("*Period*",C71)),ISNUMBER(SEARCH("*Period*",H71)),ISNUMBER(SEARCH("*Period*",M71)),ISNUMBER(SEARCH("*Period*",R71)),ISNUMBER(SEARCH("*Period*",W71))),INDIRECT("R"&amp;TEXT(MIN(IF(COUNTIF(C71:W71,C71:W71)=MAX(COUNTIF(C71:W71,C71:W71)),ROW(C71:W71)*1000+COLUMN(C71:W71))),"0\C000"),0),"")</f>
        <v/>
      </c>
      <c r="AG71" s="89"/>
      <c r="AH71" s="89" t="str">
        <f t="shared" ca="1" si="17"/>
        <v/>
      </c>
      <c r="AI71" s="89"/>
      <c r="AJ71" s="116"/>
    </row>
    <row r="72" spans="3:36">
      <c r="C72" s="102" t="str">
        <f t="shared" si="18"/>
        <v/>
      </c>
      <c r="D72" s="103" t="str">
        <f t="shared" si="18"/>
        <v/>
      </c>
      <c r="E72" s="103" t="str">
        <f t="shared" si="18"/>
        <v/>
      </c>
      <c r="F72" s="85">
        <f t="shared" si="19"/>
        <v>0</v>
      </c>
      <c r="G72" s="86">
        <f t="shared" si="20"/>
        <v>0</v>
      </c>
      <c r="H72" s="102" t="str">
        <f t="shared" ref="H72:J72" si="86">IF(H23="","",H23)</f>
        <v/>
      </c>
      <c r="I72" s="103" t="str">
        <f t="shared" si="86"/>
        <v/>
      </c>
      <c r="J72" s="103" t="str">
        <f t="shared" si="86"/>
        <v/>
      </c>
      <c r="K72" s="85">
        <f>COUNTIF(H71,"="&amp;"Lunch")</f>
        <v>0</v>
      </c>
      <c r="L72" s="86">
        <f>IF(OR(H72="Lunch",H72="Recess",I72="",AND(K72=1,H72="Passing")), 0, IF(I72&gt;J72,(J72+0.5)-I72,J72-I72))</f>
        <v>0</v>
      </c>
      <c r="M72" s="102" t="str">
        <f t="shared" ref="M72:O72" si="87">IF(M23="","",M23)</f>
        <v/>
      </c>
      <c r="N72" s="103" t="str">
        <f t="shared" si="87"/>
        <v/>
      </c>
      <c r="O72" s="103" t="str">
        <f t="shared" si="87"/>
        <v/>
      </c>
      <c r="P72" s="85">
        <f t="shared" si="25"/>
        <v>0</v>
      </c>
      <c r="Q72" s="86">
        <f t="shared" si="26"/>
        <v>0</v>
      </c>
      <c r="R72" s="102" t="str">
        <f t="shared" ref="R72:T72" si="88">IF(R23="","",R23)</f>
        <v/>
      </c>
      <c r="S72" s="103" t="str">
        <f t="shared" si="88"/>
        <v/>
      </c>
      <c r="T72" s="103" t="str">
        <f t="shared" si="88"/>
        <v/>
      </c>
      <c r="U72" s="85">
        <f t="shared" si="28"/>
        <v>0</v>
      </c>
      <c r="V72" s="86">
        <f t="shared" si="47"/>
        <v>0</v>
      </c>
      <c r="W72" s="102" t="str">
        <f t="shared" ref="W72:Y72" si="89">IF(W23="","",W23)</f>
        <v/>
      </c>
      <c r="X72" s="103" t="str">
        <f t="shared" si="89"/>
        <v/>
      </c>
      <c r="Y72" s="103" t="str">
        <f t="shared" si="89"/>
        <v/>
      </c>
      <c r="Z72" s="85">
        <f t="shared" si="30"/>
        <v>0</v>
      </c>
      <c r="AA72" s="86">
        <f t="shared" si="49"/>
        <v>0</v>
      </c>
      <c r="AB72" s="87"/>
      <c r="AC72" s="117"/>
      <c r="AD72" s="118"/>
      <c r="AE72" s="46" t="str">
        <f ca="1">IF(OR(ISNUMBER(SEARCH("*Period*",C72)),ISNUMBER(SEARCH("*Period*",H72)),ISNUMBER(SEARCH("*Period*",M72)),ISNUMBER(SEARCH("*Period*",R72)),ISNUMBER(SEARCH("*Period*",W72))),INDIRECT("R"&amp;TEXT(MIN(IF(COUNTIF(C72:W72,C72:W72)=MAX(COUNTIF(C72:W72,C72:W72)),ROW(C72:W72)*1000+COLUMN(C72:W72))),"0\C000"),0),"")</f>
        <v/>
      </c>
      <c r="AG72" s="89"/>
      <c r="AH72" s="89" t="str">
        <f t="shared" ca="1" si="17"/>
        <v/>
      </c>
      <c r="AI72" s="89"/>
      <c r="AJ72" s="116"/>
    </row>
    <row r="73" spans="3:36">
      <c r="C73" s="102" t="str">
        <f t="shared" si="18"/>
        <v/>
      </c>
      <c r="D73" s="103" t="str">
        <f t="shared" si="18"/>
        <v/>
      </c>
      <c r="E73" s="103" t="str">
        <f t="shared" si="18"/>
        <v/>
      </c>
      <c r="F73" s="85">
        <f t="shared" si="19"/>
        <v>0</v>
      </c>
      <c r="G73" s="86">
        <f t="shared" si="20"/>
        <v>0</v>
      </c>
      <c r="H73" s="102" t="str">
        <f t="shared" ref="H73:J73" si="90">IF(H24="","",H24)</f>
        <v/>
      </c>
      <c r="I73" s="103" t="str">
        <f t="shared" si="90"/>
        <v/>
      </c>
      <c r="J73" s="103" t="str">
        <f t="shared" si="90"/>
        <v/>
      </c>
      <c r="K73" s="85">
        <f>COUNTIF(H72,"="&amp;"Lunch")</f>
        <v>0</v>
      </c>
      <c r="L73" s="86">
        <f t="shared" si="23"/>
        <v>0</v>
      </c>
      <c r="M73" s="102" t="str">
        <f t="shared" ref="M73:O73" si="91">IF(M24="","",M24)</f>
        <v/>
      </c>
      <c r="N73" s="103" t="str">
        <f t="shared" si="91"/>
        <v/>
      </c>
      <c r="O73" s="103" t="str">
        <f t="shared" si="91"/>
        <v/>
      </c>
      <c r="P73" s="85">
        <f t="shared" si="25"/>
        <v>0</v>
      </c>
      <c r="Q73" s="86">
        <f t="shared" si="26"/>
        <v>0</v>
      </c>
      <c r="R73" s="102" t="str">
        <f t="shared" ref="R73:T73" si="92">IF(R24="","",R24)</f>
        <v/>
      </c>
      <c r="S73" s="103" t="str">
        <f t="shared" si="92"/>
        <v/>
      </c>
      <c r="T73" s="103" t="str">
        <f t="shared" si="92"/>
        <v/>
      </c>
      <c r="U73" s="85">
        <f t="shared" si="28"/>
        <v>0</v>
      </c>
      <c r="V73" s="86">
        <f t="shared" si="47"/>
        <v>0</v>
      </c>
      <c r="W73" s="102" t="str">
        <f t="shared" ref="W73:Y73" si="93">IF(W24="","",W24)</f>
        <v/>
      </c>
      <c r="X73" s="103" t="str">
        <f t="shared" si="93"/>
        <v/>
      </c>
      <c r="Y73" s="103" t="str">
        <f t="shared" si="93"/>
        <v/>
      </c>
      <c r="Z73" s="85">
        <f t="shared" si="30"/>
        <v>0</v>
      </c>
      <c r="AA73" s="86">
        <f t="shared" si="49"/>
        <v>0</v>
      </c>
      <c r="AB73" s="87"/>
      <c r="AC73" s="117"/>
      <c r="AD73" s="118"/>
      <c r="AE73" s="46" t="str">
        <f t="shared" ca="1" si="31"/>
        <v/>
      </c>
      <c r="AG73" s="89"/>
      <c r="AH73" s="89" t="str">
        <f t="shared" ca="1" si="17"/>
        <v/>
      </c>
      <c r="AI73" s="89"/>
      <c r="AJ73" s="116"/>
    </row>
    <row r="74" spans="3:36">
      <c r="C74" s="102" t="str">
        <f t="shared" ref="C74:E79" si="94">IF(C25="","",C25)</f>
        <v/>
      </c>
      <c r="D74" s="103" t="str">
        <f t="shared" si="94"/>
        <v/>
      </c>
      <c r="E74" s="103" t="str">
        <f t="shared" si="94"/>
        <v/>
      </c>
      <c r="F74" s="85">
        <f t="shared" si="19"/>
        <v>0</v>
      </c>
      <c r="G74" s="86">
        <f t="shared" si="20"/>
        <v>0</v>
      </c>
      <c r="H74" s="102" t="str">
        <f t="shared" ref="H74:J74" si="95">IF(H25="","",H25)</f>
        <v/>
      </c>
      <c r="I74" s="103" t="str">
        <f t="shared" si="95"/>
        <v/>
      </c>
      <c r="J74" s="103" t="str">
        <f t="shared" si="95"/>
        <v/>
      </c>
      <c r="K74" s="85">
        <f t="shared" si="22"/>
        <v>0</v>
      </c>
      <c r="L74" s="86">
        <f t="shared" si="23"/>
        <v>0</v>
      </c>
      <c r="M74" s="102" t="str">
        <f t="shared" ref="M74:O74" si="96">IF(M25="","",M25)</f>
        <v/>
      </c>
      <c r="N74" s="103" t="str">
        <f t="shared" si="96"/>
        <v/>
      </c>
      <c r="O74" s="103" t="str">
        <f t="shared" si="96"/>
        <v/>
      </c>
      <c r="P74" s="85">
        <f t="shared" si="25"/>
        <v>0</v>
      </c>
      <c r="Q74" s="86">
        <f t="shared" si="26"/>
        <v>0</v>
      </c>
      <c r="R74" s="102" t="str">
        <f t="shared" ref="R74:T74" si="97">IF(R25="","",R25)</f>
        <v/>
      </c>
      <c r="S74" s="103" t="str">
        <f t="shared" si="97"/>
        <v/>
      </c>
      <c r="T74" s="103" t="str">
        <f t="shared" si="97"/>
        <v/>
      </c>
      <c r="U74" s="85">
        <f t="shared" si="28"/>
        <v>0</v>
      </c>
      <c r="V74" s="86">
        <f t="shared" si="47"/>
        <v>0</v>
      </c>
      <c r="W74" s="102" t="str">
        <f t="shared" ref="W74:Y74" si="98">IF(W25="","",W25)</f>
        <v/>
      </c>
      <c r="X74" s="103" t="str">
        <f t="shared" si="98"/>
        <v/>
      </c>
      <c r="Y74" s="103" t="str">
        <f t="shared" si="98"/>
        <v/>
      </c>
      <c r="Z74" s="85">
        <f t="shared" si="30"/>
        <v>0</v>
      </c>
      <c r="AA74" s="86">
        <f t="shared" si="49"/>
        <v>0</v>
      </c>
      <c r="AB74" s="87"/>
      <c r="AC74" s="117"/>
      <c r="AD74" s="118"/>
      <c r="AE74" s="46" t="str">
        <f t="shared" ca="1" si="31"/>
        <v/>
      </c>
      <c r="AG74" s="89"/>
      <c r="AH74" s="89" t="str">
        <f t="shared" ca="1" si="17"/>
        <v/>
      </c>
      <c r="AI74" s="89"/>
      <c r="AJ74" s="116"/>
    </row>
    <row r="75" spans="3:36">
      <c r="C75" s="102" t="str">
        <f t="shared" si="94"/>
        <v/>
      </c>
      <c r="D75" s="103" t="str">
        <f t="shared" si="94"/>
        <v/>
      </c>
      <c r="E75" s="103" t="str">
        <f t="shared" si="94"/>
        <v/>
      </c>
      <c r="F75" s="85">
        <f t="shared" si="19"/>
        <v>0</v>
      </c>
      <c r="G75" s="86">
        <f t="shared" si="20"/>
        <v>0</v>
      </c>
      <c r="H75" s="102" t="str">
        <f t="shared" ref="H75:J75" si="99">IF(H26="","",H26)</f>
        <v/>
      </c>
      <c r="I75" s="103" t="str">
        <f t="shared" si="99"/>
        <v/>
      </c>
      <c r="J75" s="103" t="str">
        <f t="shared" si="99"/>
        <v/>
      </c>
      <c r="K75" s="85">
        <f t="shared" si="22"/>
        <v>0</v>
      </c>
      <c r="L75" s="86">
        <f t="shared" si="23"/>
        <v>0</v>
      </c>
      <c r="M75" s="102" t="str">
        <f t="shared" ref="M75:O75" si="100">IF(M26="","",M26)</f>
        <v/>
      </c>
      <c r="N75" s="103" t="str">
        <f t="shared" si="100"/>
        <v/>
      </c>
      <c r="O75" s="103" t="str">
        <f t="shared" si="100"/>
        <v/>
      </c>
      <c r="P75" s="85">
        <f t="shared" si="25"/>
        <v>0</v>
      </c>
      <c r="Q75" s="86">
        <f t="shared" si="26"/>
        <v>0</v>
      </c>
      <c r="R75" s="102" t="str">
        <f t="shared" ref="R75:T75" si="101">IF(R26="","",R26)</f>
        <v/>
      </c>
      <c r="S75" s="103" t="str">
        <f t="shared" si="101"/>
        <v/>
      </c>
      <c r="T75" s="103" t="str">
        <f t="shared" si="101"/>
        <v/>
      </c>
      <c r="U75" s="85">
        <f t="shared" si="28"/>
        <v>0</v>
      </c>
      <c r="V75" s="86">
        <f t="shared" si="47"/>
        <v>0</v>
      </c>
      <c r="W75" s="102" t="str">
        <f t="shared" ref="W75:Y75" si="102">IF(W26="","",W26)</f>
        <v/>
      </c>
      <c r="X75" s="103" t="str">
        <f t="shared" si="102"/>
        <v/>
      </c>
      <c r="Y75" s="103" t="str">
        <f t="shared" si="102"/>
        <v/>
      </c>
      <c r="Z75" s="85">
        <f t="shared" si="30"/>
        <v>0</v>
      </c>
      <c r="AA75" s="86">
        <f t="shared" si="49"/>
        <v>0</v>
      </c>
      <c r="AB75" s="87"/>
      <c r="AC75" s="117"/>
      <c r="AD75" s="118"/>
      <c r="AE75" s="46" t="str">
        <f t="shared" ca="1" si="31"/>
        <v/>
      </c>
      <c r="AG75" s="89"/>
      <c r="AH75" s="89" t="str">
        <f t="shared" ca="1" si="17"/>
        <v/>
      </c>
      <c r="AI75" s="89"/>
      <c r="AJ75" s="116"/>
    </row>
    <row r="76" spans="3:36">
      <c r="C76" s="102" t="str">
        <f t="shared" si="94"/>
        <v/>
      </c>
      <c r="D76" s="103" t="str">
        <f t="shared" si="94"/>
        <v/>
      </c>
      <c r="E76" s="103" t="str">
        <f t="shared" si="94"/>
        <v/>
      </c>
      <c r="F76" s="85">
        <f t="shared" si="19"/>
        <v>0</v>
      </c>
      <c r="G76" s="86">
        <f t="shared" si="20"/>
        <v>0</v>
      </c>
      <c r="H76" s="102" t="str">
        <f t="shared" ref="H76:J76" si="103">IF(H27="","",H27)</f>
        <v/>
      </c>
      <c r="I76" s="103" t="str">
        <f t="shared" si="103"/>
        <v/>
      </c>
      <c r="J76" s="103" t="str">
        <f t="shared" si="103"/>
        <v/>
      </c>
      <c r="K76" s="85">
        <f t="shared" si="22"/>
        <v>0</v>
      </c>
      <c r="L76" s="86">
        <f t="shared" si="23"/>
        <v>0</v>
      </c>
      <c r="M76" s="102" t="str">
        <f t="shared" ref="M76:O76" si="104">IF(M27="","",M27)</f>
        <v/>
      </c>
      <c r="N76" s="103" t="str">
        <f t="shared" si="104"/>
        <v/>
      </c>
      <c r="O76" s="103" t="str">
        <f t="shared" si="104"/>
        <v/>
      </c>
      <c r="P76" s="85">
        <f t="shared" si="25"/>
        <v>0</v>
      </c>
      <c r="Q76" s="86">
        <f t="shared" si="26"/>
        <v>0</v>
      </c>
      <c r="R76" s="102" t="str">
        <f t="shared" ref="R76:T76" si="105">IF(R27="","",R27)</f>
        <v/>
      </c>
      <c r="S76" s="103" t="str">
        <f t="shared" si="105"/>
        <v/>
      </c>
      <c r="T76" s="103" t="str">
        <f t="shared" si="105"/>
        <v/>
      </c>
      <c r="U76" s="85">
        <f t="shared" si="28"/>
        <v>0</v>
      </c>
      <c r="V76" s="86">
        <f t="shared" si="47"/>
        <v>0</v>
      </c>
      <c r="W76" s="102" t="str">
        <f t="shared" ref="W76:Y76" si="106">IF(W27="","",W27)</f>
        <v/>
      </c>
      <c r="X76" s="103" t="str">
        <f t="shared" si="106"/>
        <v/>
      </c>
      <c r="Y76" s="103" t="str">
        <f t="shared" si="106"/>
        <v/>
      </c>
      <c r="Z76" s="85">
        <f t="shared" si="30"/>
        <v>0</v>
      </c>
      <c r="AA76" s="86">
        <f t="shared" si="49"/>
        <v>0</v>
      </c>
      <c r="AB76" s="87"/>
      <c r="AC76" s="117"/>
      <c r="AD76" s="118"/>
      <c r="AE76" s="46" t="str">
        <f t="shared" ca="1" si="31"/>
        <v/>
      </c>
      <c r="AG76" s="89"/>
      <c r="AH76" s="89" t="str">
        <f t="shared" ca="1" si="17"/>
        <v/>
      </c>
      <c r="AI76" s="89"/>
      <c r="AJ76" s="116"/>
    </row>
    <row r="77" spans="3:36">
      <c r="C77" s="102" t="str">
        <f t="shared" si="94"/>
        <v/>
      </c>
      <c r="D77" s="103" t="str">
        <f t="shared" si="94"/>
        <v/>
      </c>
      <c r="E77" s="103" t="str">
        <f t="shared" si="94"/>
        <v/>
      </c>
      <c r="F77" s="85">
        <f t="shared" si="19"/>
        <v>0</v>
      </c>
      <c r="G77" s="86">
        <f t="shared" si="20"/>
        <v>0</v>
      </c>
      <c r="H77" s="102" t="str">
        <f t="shared" ref="H77:J77" si="107">IF(H28="","",H28)</f>
        <v/>
      </c>
      <c r="I77" s="103" t="str">
        <f t="shared" si="107"/>
        <v/>
      </c>
      <c r="J77" s="103" t="str">
        <f t="shared" si="107"/>
        <v/>
      </c>
      <c r="K77" s="85">
        <f t="shared" si="22"/>
        <v>0</v>
      </c>
      <c r="L77" s="86">
        <f t="shared" si="23"/>
        <v>0</v>
      </c>
      <c r="M77" s="102" t="str">
        <f t="shared" ref="M77:O77" si="108">IF(M28="","",M28)</f>
        <v/>
      </c>
      <c r="N77" s="103" t="str">
        <f t="shared" si="108"/>
        <v/>
      </c>
      <c r="O77" s="103" t="str">
        <f t="shared" si="108"/>
        <v/>
      </c>
      <c r="P77" s="85">
        <f t="shared" si="25"/>
        <v>0</v>
      </c>
      <c r="Q77" s="86">
        <f t="shared" si="26"/>
        <v>0</v>
      </c>
      <c r="R77" s="102" t="str">
        <f t="shared" ref="R77:T77" si="109">IF(R28="","",R28)</f>
        <v/>
      </c>
      <c r="S77" s="103" t="str">
        <f t="shared" si="109"/>
        <v/>
      </c>
      <c r="T77" s="103" t="str">
        <f t="shared" si="109"/>
        <v/>
      </c>
      <c r="U77" s="85">
        <f t="shared" si="28"/>
        <v>0</v>
      </c>
      <c r="V77" s="86">
        <f t="shared" si="47"/>
        <v>0</v>
      </c>
      <c r="W77" s="102" t="str">
        <f t="shared" ref="W77:Y77" si="110">IF(W28="","",W28)</f>
        <v/>
      </c>
      <c r="X77" s="103" t="str">
        <f t="shared" si="110"/>
        <v/>
      </c>
      <c r="Y77" s="103" t="str">
        <f t="shared" si="110"/>
        <v/>
      </c>
      <c r="Z77" s="85">
        <f t="shared" si="30"/>
        <v>0</v>
      </c>
      <c r="AA77" s="86">
        <f t="shared" si="49"/>
        <v>0</v>
      </c>
      <c r="AB77" s="87"/>
      <c r="AC77" s="117"/>
      <c r="AD77" s="118"/>
      <c r="AE77" s="46" t="str">
        <f t="shared" ca="1" si="31"/>
        <v/>
      </c>
      <c r="AG77" s="89"/>
      <c r="AH77" s="89" t="str">
        <f t="shared" ca="1" si="17"/>
        <v/>
      </c>
      <c r="AI77" s="89"/>
      <c r="AJ77" s="116"/>
    </row>
    <row r="78" spans="3:36">
      <c r="C78" s="102" t="str">
        <f t="shared" si="94"/>
        <v/>
      </c>
      <c r="D78" s="103" t="str">
        <f t="shared" si="94"/>
        <v/>
      </c>
      <c r="E78" s="103" t="str">
        <f t="shared" si="94"/>
        <v/>
      </c>
      <c r="F78" s="85">
        <f t="shared" si="19"/>
        <v>0</v>
      </c>
      <c r="G78" s="86">
        <f t="shared" si="20"/>
        <v>0</v>
      </c>
      <c r="H78" s="102" t="str">
        <f t="shared" ref="H78:J78" si="111">IF(H29="","",H29)</f>
        <v/>
      </c>
      <c r="I78" s="103" t="str">
        <f t="shared" si="111"/>
        <v/>
      </c>
      <c r="J78" s="103" t="str">
        <f t="shared" si="111"/>
        <v/>
      </c>
      <c r="K78" s="85">
        <f t="shared" si="22"/>
        <v>0</v>
      </c>
      <c r="L78" s="86">
        <f t="shared" si="23"/>
        <v>0</v>
      </c>
      <c r="M78" s="102" t="str">
        <f t="shared" ref="M78:O78" si="112">IF(M29="","",M29)</f>
        <v/>
      </c>
      <c r="N78" s="103" t="str">
        <f t="shared" si="112"/>
        <v/>
      </c>
      <c r="O78" s="103" t="str">
        <f t="shared" si="112"/>
        <v/>
      </c>
      <c r="P78" s="85">
        <f t="shared" si="25"/>
        <v>0</v>
      </c>
      <c r="Q78" s="86">
        <f t="shared" si="26"/>
        <v>0</v>
      </c>
      <c r="R78" s="102" t="str">
        <f t="shared" ref="R78:T78" si="113">IF(R29="","",R29)</f>
        <v/>
      </c>
      <c r="S78" s="103" t="str">
        <f t="shared" si="113"/>
        <v/>
      </c>
      <c r="T78" s="103" t="str">
        <f t="shared" si="113"/>
        <v/>
      </c>
      <c r="U78" s="85">
        <f t="shared" si="28"/>
        <v>0</v>
      </c>
      <c r="V78" s="86">
        <f t="shared" si="47"/>
        <v>0</v>
      </c>
      <c r="W78" s="102" t="str">
        <f t="shared" ref="W78:Y78" si="114">IF(W29="","",W29)</f>
        <v/>
      </c>
      <c r="X78" s="103" t="str">
        <f t="shared" si="114"/>
        <v/>
      </c>
      <c r="Y78" s="103" t="str">
        <f t="shared" si="114"/>
        <v/>
      </c>
      <c r="Z78" s="85">
        <f t="shared" si="30"/>
        <v>0</v>
      </c>
      <c r="AA78" s="86">
        <f t="shared" si="49"/>
        <v>0</v>
      </c>
      <c r="AB78" s="87"/>
      <c r="AC78" s="117"/>
      <c r="AD78" s="118"/>
      <c r="AE78" s="46" t="str">
        <f t="shared" ca="1" si="31"/>
        <v/>
      </c>
      <c r="AG78" s="89"/>
      <c r="AH78" s="89" t="str">
        <f t="shared" ca="1" si="17"/>
        <v/>
      </c>
      <c r="AI78" s="89"/>
      <c r="AJ78" s="116"/>
    </row>
    <row r="79" spans="3:36">
      <c r="C79" s="102" t="str">
        <f t="shared" si="94"/>
        <v/>
      </c>
      <c r="D79" s="103" t="str">
        <f t="shared" si="94"/>
        <v/>
      </c>
      <c r="E79" s="103" t="str">
        <f t="shared" si="94"/>
        <v/>
      </c>
      <c r="F79" s="85">
        <f t="shared" si="19"/>
        <v>0</v>
      </c>
      <c r="G79" s="86">
        <f t="shared" si="20"/>
        <v>0</v>
      </c>
      <c r="H79" s="102" t="str">
        <f t="shared" ref="H79:J79" si="115">IF(H30="","",H30)</f>
        <v/>
      </c>
      <c r="I79" s="103" t="str">
        <f t="shared" si="115"/>
        <v/>
      </c>
      <c r="J79" s="103" t="str">
        <f t="shared" si="115"/>
        <v/>
      </c>
      <c r="K79" s="85">
        <f t="shared" si="22"/>
        <v>0</v>
      </c>
      <c r="L79" s="86">
        <f t="shared" si="23"/>
        <v>0</v>
      </c>
      <c r="M79" s="102" t="str">
        <f t="shared" ref="M79:O79" si="116">IF(M30="","",M30)</f>
        <v/>
      </c>
      <c r="N79" s="103" t="str">
        <f t="shared" si="116"/>
        <v/>
      </c>
      <c r="O79" s="103" t="str">
        <f t="shared" si="116"/>
        <v/>
      </c>
      <c r="P79" s="85">
        <f t="shared" si="25"/>
        <v>0</v>
      </c>
      <c r="Q79" s="86">
        <f t="shared" si="26"/>
        <v>0</v>
      </c>
      <c r="R79" s="102" t="str">
        <f t="shared" ref="R79:T79" si="117">IF(R30="","",R30)</f>
        <v/>
      </c>
      <c r="S79" s="103" t="str">
        <f t="shared" si="117"/>
        <v/>
      </c>
      <c r="T79" s="103" t="str">
        <f t="shared" si="117"/>
        <v/>
      </c>
      <c r="U79" s="85">
        <f t="shared" si="28"/>
        <v>0</v>
      </c>
      <c r="V79" s="86">
        <f t="shared" si="47"/>
        <v>0</v>
      </c>
      <c r="W79" s="102" t="str">
        <f t="shared" ref="W79:Y79" si="118">IF(W30="","",W30)</f>
        <v/>
      </c>
      <c r="X79" s="103" t="str">
        <f t="shared" si="118"/>
        <v/>
      </c>
      <c r="Y79" s="103" t="str">
        <f t="shared" si="118"/>
        <v/>
      </c>
      <c r="Z79" s="85">
        <f t="shared" si="30"/>
        <v>0</v>
      </c>
      <c r="AA79" s="86">
        <f t="shared" si="49"/>
        <v>0</v>
      </c>
      <c r="AB79" s="87"/>
      <c r="AC79" s="117"/>
      <c r="AD79" s="118"/>
      <c r="AE79" s="46" t="str">
        <f t="shared" ca="1" si="31"/>
        <v/>
      </c>
      <c r="AG79" s="89"/>
      <c r="AH79" s="89" t="str">
        <f t="shared" ca="1" si="17"/>
        <v/>
      </c>
      <c r="AI79" s="89"/>
      <c r="AJ79" s="116"/>
    </row>
    <row r="80" spans="3:36">
      <c r="C80" s="91"/>
      <c r="D80" s="92"/>
      <c r="E80" s="93"/>
      <c r="F80" s="93"/>
      <c r="G80" s="94"/>
      <c r="H80" s="91"/>
      <c r="I80" s="92"/>
      <c r="J80" s="93"/>
      <c r="K80" s="93"/>
      <c r="L80" s="94"/>
      <c r="M80" s="91"/>
      <c r="N80" s="92"/>
      <c r="O80" s="93"/>
      <c r="P80" s="93"/>
      <c r="Q80" s="94"/>
      <c r="R80" s="91"/>
      <c r="S80" s="92"/>
      <c r="T80" s="93"/>
      <c r="U80" s="93"/>
      <c r="V80" s="94"/>
      <c r="W80" s="91"/>
      <c r="X80" s="92"/>
      <c r="Y80" s="93"/>
      <c r="Z80" s="93"/>
      <c r="AA80" s="94"/>
      <c r="AC80" s="62"/>
      <c r="AD80" s="93"/>
      <c r="AJ80" s="93"/>
    </row>
    <row r="81" spans="3:36" ht="13.5" thickBot="1">
      <c r="C81" s="91"/>
      <c r="D81" s="92"/>
      <c r="E81" s="93"/>
      <c r="F81" s="93"/>
      <c r="G81" s="94"/>
      <c r="H81" s="91"/>
      <c r="I81" s="92"/>
      <c r="J81" s="93"/>
      <c r="K81" s="93"/>
      <c r="L81" s="94"/>
      <c r="M81" s="91"/>
      <c r="N81" s="92"/>
      <c r="O81" s="93"/>
      <c r="P81" s="93"/>
      <c r="Q81" s="94"/>
      <c r="R81" s="91"/>
      <c r="S81" s="92"/>
      <c r="T81" s="93"/>
      <c r="U81" s="93"/>
      <c r="V81" s="94"/>
      <c r="W81" s="91"/>
      <c r="X81" s="92"/>
      <c r="Y81" s="93"/>
      <c r="Z81" s="93"/>
      <c r="AA81" s="94"/>
      <c r="AC81" s="62"/>
      <c r="AD81" s="93"/>
      <c r="AJ81" s="93"/>
    </row>
    <row r="82" spans="3:36" ht="13.5" thickBot="1">
      <c r="C82" s="95"/>
      <c r="D82" s="96"/>
      <c r="E82" s="67" t="s">
        <v>19</v>
      </c>
      <c r="F82" s="67"/>
      <c r="G82" s="97">
        <f>SUM(G57:G81)</f>
        <v>0</v>
      </c>
      <c r="H82" s="95"/>
      <c r="I82" s="96"/>
      <c r="J82" s="67" t="s">
        <v>19</v>
      </c>
      <c r="K82" s="67"/>
      <c r="L82" s="97">
        <f>SUM(L57:L81)</f>
        <v>0</v>
      </c>
      <c r="M82" s="95"/>
      <c r="N82" s="96"/>
      <c r="O82" s="67" t="s">
        <v>19</v>
      </c>
      <c r="P82" s="67"/>
      <c r="Q82" s="97">
        <f>SUM(Q57:Q81)</f>
        <v>0</v>
      </c>
      <c r="R82" s="95"/>
      <c r="S82" s="96"/>
      <c r="T82" s="67" t="s">
        <v>19</v>
      </c>
      <c r="U82" s="67"/>
      <c r="V82" s="97">
        <f>SUM(V57:V81)</f>
        <v>0</v>
      </c>
      <c r="W82" s="95"/>
      <c r="X82" s="96"/>
      <c r="Y82" s="67" t="s">
        <v>19</v>
      </c>
      <c r="Z82" s="67"/>
      <c r="AA82" s="97">
        <f>SUM(AA57:AA81)</f>
        <v>0</v>
      </c>
      <c r="AC82" s="116"/>
      <c r="AD82" s="116"/>
      <c r="AE82" s="90"/>
      <c r="AF82" s="90"/>
      <c r="AG82" s="90"/>
      <c r="AH82" s="90"/>
      <c r="AI82" s="90"/>
      <c r="AJ82" s="116"/>
    </row>
  </sheetData>
  <sheetProtection algorithmName="SHA-512" hashValue="aDuwhRd44LBQGogLTY4+1KshOqDrHi7BqdqzSS70iB0On3gLV5NEeJ87F6Tq0mo7+TbAvWzv+/vEIxIztwjvUQ==" saltValue="0TRf1BRCx/Z5lLAVqR+BMg==" spinCount="100000" sheet="1" objects="1" scenarios="1" selectLockedCells="1"/>
  <mergeCells count="14">
    <mergeCell ref="E36:J36"/>
    <mergeCell ref="C2:AA2"/>
    <mergeCell ref="C3:AA3"/>
    <mergeCell ref="C5:G5"/>
    <mergeCell ref="H5:L5"/>
    <mergeCell ref="M5:Q5"/>
    <mergeCell ref="R5:V5"/>
    <mergeCell ref="W5:AA5"/>
    <mergeCell ref="C52:AA52"/>
    <mergeCell ref="C54:G54"/>
    <mergeCell ref="H54:L54"/>
    <mergeCell ref="M54:Q54"/>
    <mergeCell ref="R54:V54"/>
    <mergeCell ref="W54:AA54"/>
  </mergeCells>
  <pageMargins left="0.1" right="0.1" top="0.25" bottom="0.25" header="0.25" footer="0.25"/>
  <pageSetup scale="99" orientation="landscape" r:id="rId1"/>
  <headerFooter alignWithMargins="0"/>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8"/>
  <sheetViews>
    <sheetView zoomScaleNormal="100" workbookViewId="0">
      <selection activeCell="F21" sqref="F21:F54"/>
    </sheetView>
  </sheetViews>
  <sheetFormatPr defaultRowHeight="12.75"/>
  <cols>
    <col min="1" max="1" width="36.7109375" style="46" customWidth="1"/>
    <col min="2" max="2" width="7.5703125" style="46" bestFit="1" customWidth="1"/>
    <col min="3" max="3" width="18.85546875" style="46" bestFit="1" customWidth="1"/>
    <col min="4" max="4" width="7.5703125" style="47" customWidth="1"/>
    <col min="5" max="5" width="12.140625" style="46" bestFit="1" customWidth="1"/>
    <col min="6" max="6" width="8.5703125" style="46" bestFit="1" customWidth="1"/>
    <col min="7" max="7" width="7.7109375" style="64" bestFit="1" customWidth="1"/>
    <col min="8" max="16384" width="9.140625" style="46"/>
  </cols>
  <sheetData>
    <row r="1" spans="1:7">
      <c r="E1" s="47"/>
      <c r="F1" s="48"/>
      <c r="G1" s="49"/>
    </row>
    <row r="2" spans="1:7">
      <c r="F2" s="50"/>
      <c r="G2" s="51" t="s">
        <v>54</v>
      </c>
    </row>
    <row r="3" spans="1:7" ht="13.5" thickBot="1">
      <c r="A3" s="52" t="s">
        <v>39</v>
      </c>
      <c r="B3" s="52"/>
      <c r="C3" s="52"/>
      <c r="F3" s="53" t="s">
        <v>38</v>
      </c>
      <c r="G3" s="54" t="s">
        <v>55</v>
      </c>
    </row>
    <row r="4" spans="1:7">
      <c r="F4" s="55">
        <v>0</v>
      </c>
      <c r="G4" s="56"/>
    </row>
    <row r="5" spans="1:7">
      <c r="A5" s="108" t="s">
        <v>63</v>
      </c>
      <c r="B5" s="108"/>
      <c r="C5" s="108"/>
      <c r="D5" s="109"/>
      <c r="E5" s="57">
        <v>1</v>
      </c>
      <c r="F5" s="55" t="str">
        <f ca="1">IF(ISNA(VLOOKUP(E5,'Bell Schedule'!$AG$8:$AG$30,1,FALSE)),"",VLOOKUP(E5,'Bell Schedule'!$AG$8:$AI$30,2,FALSE))</f>
        <v/>
      </c>
      <c r="G5" s="58" t="str">
        <f ca="1">IF(F5="","",VLOOKUP(E5,'Bell Schedule'!$AG$8:$AI$30,3,FALSE)*1440)</f>
        <v/>
      </c>
    </row>
    <row r="6" spans="1:7">
      <c r="A6" s="108" t="s">
        <v>60</v>
      </c>
      <c r="B6" s="108"/>
      <c r="C6" s="108"/>
      <c r="D6" s="109"/>
      <c r="E6" s="57">
        <v>2</v>
      </c>
      <c r="F6" s="55" t="str">
        <f ca="1">IF(ISNA(VLOOKUP(E6,'Bell Schedule'!$AG$8:$AG$30,1,FALSE)),"",VLOOKUP(E6,'Bell Schedule'!$AG$8:$AI$30,2,FALSE))</f>
        <v/>
      </c>
      <c r="G6" s="58" t="str">
        <f ca="1">IF(F6="","",VLOOKUP(E6,'Bell Schedule'!$AG$8:$AI$30,3,FALSE)*1440)</f>
        <v/>
      </c>
    </row>
    <row r="7" spans="1:7">
      <c r="E7" s="57">
        <v>3</v>
      </c>
      <c r="F7" s="55" t="str">
        <f ca="1">IF(ISNA(VLOOKUP(E7,'Bell Schedule'!$AG$8:$AG$30,1,FALSE)),"",VLOOKUP(E7,'Bell Schedule'!$AG$8:$AI$30,2,FALSE))</f>
        <v/>
      </c>
      <c r="G7" s="58" t="str">
        <f ca="1">IF(F7="","",VLOOKUP(E7,'Bell Schedule'!$AG$8:$AI$30,3,FALSE)*1440)</f>
        <v/>
      </c>
    </row>
    <row r="8" spans="1:7">
      <c r="E8" s="57">
        <v>4</v>
      </c>
      <c r="F8" s="55" t="str">
        <f ca="1">IF(ISNA(VLOOKUP(E8,'Bell Schedule'!$AG$8:$AG$30,1,FALSE)),"",VLOOKUP(E8,'Bell Schedule'!$AG$8:$AI$30,2,FALSE))</f>
        <v/>
      </c>
      <c r="G8" s="58" t="str">
        <f ca="1">IF(F8="","",VLOOKUP(E8,'Bell Schedule'!$AG$8:$AI$30,3,FALSE)*1440)</f>
        <v/>
      </c>
    </row>
    <row r="9" spans="1:7" ht="13.5" thickBot="1">
      <c r="A9" s="59">
        <f>IF('Bell Schedule'!C3="Enter Building Name Here", "", 'Bell Schedule'!C3)</f>
        <v>0</v>
      </c>
      <c r="E9" s="57">
        <v>5</v>
      </c>
      <c r="F9" s="55" t="str">
        <f ca="1">IF(ISNA(VLOOKUP(E9,'Bell Schedule'!$AG$8:$AG$30,1,FALSE)),"",VLOOKUP(E9,'Bell Schedule'!$AG$8:$AI$30,2,FALSE))</f>
        <v/>
      </c>
      <c r="G9" s="58" t="str">
        <f ca="1">IF(F9="","",VLOOKUP(E9,'Bell Schedule'!$AG$8:$AI$30,3,FALSE)*1440)</f>
        <v/>
      </c>
    </row>
    <row r="10" spans="1:7">
      <c r="A10" s="60" t="s">
        <v>40</v>
      </c>
      <c r="E10" s="57">
        <v>6</v>
      </c>
      <c r="F10" s="55" t="str">
        <f ca="1">IF(ISNA(VLOOKUP(E10,'Bell Schedule'!$AG$8:$AG$30,1,FALSE)),"",VLOOKUP(E10,'Bell Schedule'!$AG$8:$AI$30,2,FALSE))</f>
        <v/>
      </c>
      <c r="G10" s="58" t="str">
        <f ca="1">IF(F10="","",VLOOKUP(E10,'Bell Schedule'!$AG$8:$AI$30,3,FALSE)*1440)</f>
        <v/>
      </c>
    </row>
    <row r="11" spans="1:7">
      <c r="E11" s="57">
        <v>7</v>
      </c>
      <c r="F11" s="55" t="str">
        <f ca="1">IF(ISNA(VLOOKUP(E11,'Bell Schedule'!$AG$8:$AG$30,1,FALSE)),"",VLOOKUP(E11,'Bell Schedule'!$AG$8:$AI$30,2,FALSE))</f>
        <v/>
      </c>
      <c r="G11" s="58" t="str">
        <f ca="1">IF(F11="","",VLOOKUP(E11,'Bell Schedule'!$AG$8:$AI$30,3,FALSE)*1440)</f>
        <v/>
      </c>
    </row>
    <row r="12" spans="1:7">
      <c r="E12" s="57">
        <v>8</v>
      </c>
      <c r="F12" s="55" t="str">
        <f ca="1">IF(ISNA(VLOOKUP(E12,'Bell Schedule'!$AG$8:$AG$30,1,FALSE)),"",VLOOKUP(E12,'Bell Schedule'!$AG$8:$AI$30,2,FALSE))</f>
        <v/>
      </c>
      <c r="G12" s="58" t="str">
        <f ca="1">IF(F12="","",VLOOKUP(E12,'Bell Schedule'!$AG$8:$AI$30,3,FALSE)*1440)</f>
        <v/>
      </c>
    </row>
    <row r="13" spans="1:7">
      <c r="A13" s="52" t="s">
        <v>59</v>
      </c>
      <c r="E13" s="57">
        <v>9</v>
      </c>
      <c r="F13" s="55" t="str">
        <f ca="1">IF(ISNA(VLOOKUP(E13,'Bell Schedule'!$AG$8:$AG$30,1,FALSE)),"",VLOOKUP(E13,'Bell Schedule'!$AG$8:$AI$30,2,FALSE))</f>
        <v/>
      </c>
      <c r="G13" s="58" t="str">
        <f ca="1">IF(F13="","",VLOOKUP(E13,'Bell Schedule'!$AG$8:$AI$30,3,FALSE)*1440)</f>
        <v/>
      </c>
    </row>
    <row r="14" spans="1:7">
      <c r="A14" s="61" t="s">
        <v>41</v>
      </c>
      <c r="B14" s="61">
        <f>'Bell Schedule'!AJ33*1440</f>
        <v>0</v>
      </c>
      <c r="C14" s="62"/>
      <c r="E14" s="57">
        <v>10</v>
      </c>
      <c r="F14" s="55" t="str">
        <f ca="1">IF(ISNA(VLOOKUP(E14,'Bell Schedule'!$AG$8:$AG$30,1,FALSE)),"",VLOOKUP(E14,'Bell Schedule'!$AG$8:$AI$30,2,FALSE))</f>
        <v/>
      </c>
      <c r="G14" s="58" t="str">
        <f ca="1">IF(F14="","",VLOOKUP(E14,'Bell Schedule'!$AG$8:$AI$30,3,FALSE)*1440)</f>
        <v/>
      </c>
    </row>
    <row r="15" spans="1:7">
      <c r="A15" s="61" t="s">
        <v>42</v>
      </c>
      <c r="B15" s="61">
        <f ca="1">COUNT(F5:F16)+COUNTIF(F5:F16,"*?")</f>
        <v>0</v>
      </c>
      <c r="C15" s="60"/>
      <c r="E15" s="57">
        <v>11</v>
      </c>
      <c r="F15" s="55" t="str">
        <f ca="1">IF(ISNA(VLOOKUP(E15,'Bell Schedule'!$AG$8:$AG$30,1,FALSE)),"",VLOOKUP(E15,'Bell Schedule'!$AG$8:$AI$30,2,FALSE))</f>
        <v/>
      </c>
      <c r="G15" s="58" t="str">
        <f ca="1">IF(F15="","",VLOOKUP(E15,'Bell Schedule'!$AG$8:$AI$30,3,FALSE)*1440)</f>
        <v/>
      </c>
    </row>
    <row r="16" spans="1:7">
      <c r="A16" s="61" t="s">
        <v>43</v>
      </c>
      <c r="B16" s="61">
        <f>IF(B14=0,0,ROUND(B14/B15,1))</f>
        <v>0</v>
      </c>
      <c r="E16" s="57">
        <v>12</v>
      </c>
      <c r="F16" s="55" t="str">
        <f ca="1">IF(ISNA(VLOOKUP(E16,'Bell Schedule'!$AG$8:$AG$30,1,FALSE)),"",VLOOKUP(E16,'Bell Schedule'!$AG$8:$AI$30,2,FALSE))</f>
        <v/>
      </c>
      <c r="G16" s="58" t="str">
        <f ca="1">IF(F16="","",VLOOKUP(E16,'Bell Schedule'!$AG$8:$AI$30,3,FALSE)*1440)</f>
        <v/>
      </c>
    </row>
    <row r="17" spans="1:7">
      <c r="F17" s="63" t="s">
        <v>44</v>
      </c>
      <c r="G17" s="58">
        <f>ROUND(B16,0)</f>
        <v>0</v>
      </c>
    </row>
    <row r="19" spans="1:7">
      <c r="E19" s="47" t="s">
        <v>51</v>
      </c>
    </row>
    <row r="20" spans="1:7" ht="13.5" thickBot="1">
      <c r="A20" s="65" t="s">
        <v>58</v>
      </c>
      <c r="B20" s="66" t="s">
        <v>46</v>
      </c>
      <c r="C20" s="66" t="s">
        <v>50</v>
      </c>
      <c r="D20" s="66" t="s">
        <v>38</v>
      </c>
      <c r="E20" s="67" t="s">
        <v>52</v>
      </c>
      <c r="F20" s="67" t="s">
        <v>56</v>
      </c>
      <c r="G20" s="68" t="s">
        <v>57</v>
      </c>
    </row>
    <row r="21" spans="1:7" s="72" customFormat="1">
      <c r="D21" s="73"/>
      <c r="F21" s="74">
        <f>VLOOKUP(D21,$F$3:$G$17,2,FALSE)</f>
        <v>0</v>
      </c>
      <c r="G21" s="74">
        <f t="shared" ref="G21:G26" si="0">ROUND(E21*F21,1)</f>
        <v>0</v>
      </c>
    </row>
    <row r="22" spans="1:7" s="72" customFormat="1">
      <c r="D22" s="73"/>
      <c r="F22" s="74">
        <f t="shared" ref="F22:F54" si="1">VLOOKUP(D22,$F$3:$G$17,2,FALSE)</f>
        <v>0</v>
      </c>
      <c r="G22" s="74">
        <f t="shared" si="0"/>
        <v>0</v>
      </c>
    </row>
    <row r="23" spans="1:7" s="72" customFormat="1">
      <c r="D23" s="73"/>
      <c r="F23" s="74">
        <f t="shared" si="1"/>
        <v>0</v>
      </c>
      <c r="G23" s="74">
        <f t="shared" si="0"/>
        <v>0</v>
      </c>
    </row>
    <row r="24" spans="1:7" s="72" customFormat="1">
      <c r="D24" s="73"/>
      <c r="F24" s="74">
        <f t="shared" si="1"/>
        <v>0</v>
      </c>
      <c r="G24" s="74">
        <f t="shared" si="0"/>
        <v>0</v>
      </c>
    </row>
    <row r="25" spans="1:7" s="72" customFormat="1">
      <c r="D25" s="73"/>
      <c r="F25" s="74">
        <f t="shared" si="1"/>
        <v>0</v>
      </c>
      <c r="G25" s="74">
        <f t="shared" si="0"/>
        <v>0</v>
      </c>
    </row>
    <row r="26" spans="1:7" s="72" customFormat="1">
      <c r="D26" s="73"/>
      <c r="F26" s="74">
        <f t="shared" si="1"/>
        <v>0</v>
      </c>
      <c r="G26" s="74">
        <f t="shared" si="0"/>
        <v>0</v>
      </c>
    </row>
    <row r="27" spans="1:7" s="72" customFormat="1">
      <c r="D27" s="73"/>
      <c r="F27" s="74">
        <f t="shared" si="1"/>
        <v>0</v>
      </c>
      <c r="G27" s="74">
        <f t="shared" ref="G27:G54" si="2">ROUND(E27*F27,1)</f>
        <v>0</v>
      </c>
    </row>
    <row r="28" spans="1:7" s="72" customFormat="1">
      <c r="D28" s="73"/>
      <c r="F28" s="74">
        <f t="shared" si="1"/>
        <v>0</v>
      </c>
      <c r="G28" s="74">
        <f t="shared" si="2"/>
        <v>0</v>
      </c>
    </row>
    <row r="29" spans="1:7" s="72" customFormat="1">
      <c r="D29" s="73"/>
      <c r="F29" s="74">
        <f t="shared" si="1"/>
        <v>0</v>
      </c>
      <c r="G29" s="74">
        <f t="shared" si="2"/>
        <v>0</v>
      </c>
    </row>
    <row r="30" spans="1:7" s="72" customFormat="1">
      <c r="D30" s="73"/>
      <c r="F30" s="74">
        <f t="shared" si="1"/>
        <v>0</v>
      </c>
      <c r="G30" s="74">
        <f t="shared" si="2"/>
        <v>0</v>
      </c>
    </row>
    <row r="31" spans="1:7" s="72" customFormat="1">
      <c r="D31" s="73"/>
      <c r="F31" s="74">
        <f t="shared" si="1"/>
        <v>0</v>
      </c>
      <c r="G31" s="74">
        <f t="shared" si="2"/>
        <v>0</v>
      </c>
    </row>
    <row r="32" spans="1:7" s="72" customFormat="1">
      <c r="D32" s="73"/>
      <c r="F32" s="74">
        <f t="shared" si="1"/>
        <v>0</v>
      </c>
      <c r="G32" s="74">
        <f t="shared" si="2"/>
        <v>0</v>
      </c>
    </row>
    <row r="33" spans="4:7" s="72" customFormat="1">
      <c r="D33" s="73"/>
      <c r="F33" s="74">
        <f t="shared" si="1"/>
        <v>0</v>
      </c>
      <c r="G33" s="74">
        <f t="shared" si="2"/>
        <v>0</v>
      </c>
    </row>
    <row r="34" spans="4:7" s="72" customFormat="1">
      <c r="D34" s="73"/>
      <c r="F34" s="74">
        <f t="shared" si="1"/>
        <v>0</v>
      </c>
      <c r="G34" s="74">
        <f t="shared" si="2"/>
        <v>0</v>
      </c>
    </row>
    <row r="35" spans="4:7" s="72" customFormat="1">
      <c r="D35" s="73"/>
      <c r="F35" s="74">
        <f t="shared" si="1"/>
        <v>0</v>
      </c>
      <c r="G35" s="74">
        <f t="shared" si="2"/>
        <v>0</v>
      </c>
    </row>
    <row r="36" spans="4:7" s="72" customFormat="1">
      <c r="D36" s="73"/>
      <c r="F36" s="74">
        <f t="shared" si="1"/>
        <v>0</v>
      </c>
      <c r="G36" s="74">
        <f t="shared" si="2"/>
        <v>0</v>
      </c>
    </row>
    <row r="37" spans="4:7" s="72" customFormat="1">
      <c r="D37" s="73"/>
      <c r="F37" s="74">
        <f t="shared" si="1"/>
        <v>0</v>
      </c>
      <c r="G37" s="74">
        <f t="shared" si="2"/>
        <v>0</v>
      </c>
    </row>
    <row r="38" spans="4:7" s="72" customFormat="1">
      <c r="D38" s="73"/>
      <c r="F38" s="74">
        <f t="shared" si="1"/>
        <v>0</v>
      </c>
      <c r="G38" s="74">
        <f t="shared" si="2"/>
        <v>0</v>
      </c>
    </row>
    <row r="39" spans="4:7" s="72" customFormat="1">
      <c r="D39" s="73"/>
      <c r="F39" s="74">
        <f t="shared" si="1"/>
        <v>0</v>
      </c>
      <c r="G39" s="74">
        <f t="shared" si="2"/>
        <v>0</v>
      </c>
    </row>
    <row r="40" spans="4:7" s="72" customFormat="1">
      <c r="D40" s="73"/>
      <c r="F40" s="74">
        <f t="shared" si="1"/>
        <v>0</v>
      </c>
      <c r="G40" s="74">
        <f t="shared" si="2"/>
        <v>0</v>
      </c>
    </row>
    <row r="41" spans="4:7" s="72" customFormat="1">
      <c r="D41" s="73"/>
      <c r="F41" s="74">
        <f t="shared" si="1"/>
        <v>0</v>
      </c>
      <c r="G41" s="74">
        <f t="shared" si="2"/>
        <v>0</v>
      </c>
    </row>
    <row r="42" spans="4:7" s="72" customFormat="1">
      <c r="D42" s="73"/>
      <c r="F42" s="74">
        <f t="shared" si="1"/>
        <v>0</v>
      </c>
      <c r="G42" s="74">
        <f t="shared" si="2"/>
        <v>0</v>
      </c>
    </row>
    <row r="43" spans="4:7" s="72" customFormat="1">
      <c r="D43" s="73"/>
      <c r="F43" s="74">
        <f t="shared" si="1"/>
        <v>0</v>
      </c>
      <c r="G43" s="74">
        <f t="shared" si="2"/>
        <v>0</v>
      </c>
    </row>
    <row r="44" spans="4:7" s="72" customFormat="1">
      <c r="D44" s="73"/>
      <c r="F44" s="74">
        <f t="shared" si="1"/>
        <v>0</v>
      </c>
      <c r="G44" s="74">
        <f t="shared" si="2"/>
        <v>0</v>
      </c>
    </row>
    <row r="45" spans="4:7" s="72" customFormat="1">
      <c r="D45" s="73"/>
      <c r="F45" s="74">
        <f t="shared" si="1"/>
        <v>0</v>
      </c>
      <c r="G45" s="74">
        <f t="shared" si="2"/>
        <v>0</v>
      </c>
    </row>
    <row r="46" spans="4:7" s="72" customFormat="1">
      <c r="D46" s="73"/>
      <c r="F46" s="74">
        <f t="shared" si="1"/>
        <v>0</v>
      </c>
      <c r="G46" s="74">
        <f t="shared" si="2"/>
        <v>0</v>
      </c>
    </row>
    <row r="47" spans="4:7" s="72" customFormat="1">
      <c r="D47" s="73"/>
      <c r="F47" s="74">
        <f t="shared" si="1"/>
        <v>0</v>
      </c>
      <c r="G47" s="74">
        <f t="shared" si="2"/>
        <v>0</v>
      </c>
    </row>
    <row r="48" spans="4:7" s="72" customFormat="1">
      <c r="D48" s="73"/>
      <c r="F48" s="74">
        <f t="shared" si="1"/>
        <v>0</v>
      </c>
      <c r="G48" s="74">
        <f t="shared" si="2"/>
        <v>0</v>
      </c>
    </row>
    <row r="49" spans="1:7" s="72" customFormat="1">
      <c r="D49" s="73"/>
      <c r="F49" s="74">
        <f t="shared" si="1"/>
        <v>0</v>
      </c>
      <c r="G49" s="74">
        <f t="shared" si="2"/>
        <v>0</v>
      </c>
    </row>
    <row r="50" spans="1:7" s="72" customFormat="1">
      <c r="D50" s="73"/>
      <c r="F50" s="74">
        <f t="shared" si="1"/>
        <v>0</v>
      </c>
      <c r="G50" s="74">
        <f t="shared" si="2"/>
        <v>0</v>
      </c>
    </row>
    <row r="51" spans="1:7" s="72" customFormat="1">
      <c r="D51" s="73"/>
      <c r="F51" s="74">
        <f t="shared" si="1"/>
        <v>0</v>
      </c>
      <c r="G51" s="74">
        <f t="shared" si="2"/>
        <v>0</v>
      </c>
    </row>
    <row r="52" spans="1:7" s="72" customFormat="1">
      <c r="D52" s="73"/>
      <c r="F52" s="74">
        <f t="shared" si="1"/>
        <v>0</v>
      </c>
      <c r="G52" s="74">
        <f t="shared" si="2"/>
        <v>0</v>
      </c>
    </row>
    <row r="53" spans="1:7" s="72" customFormat="1">
      <c r="D53" s="73"/>
      <c r="F53" s="74">
        <f t="shared" si="1"/>
        <v>0</v>
      </c>
      <c r="G53" s="74">
        <f t="shared" si="2"/>
        <v>0</v>
      </c>
    </row>
    <row r="54" spans="1:7" s="72" customFormat="1">
      <c r="D54" s="73"/>
      <c r="F54" s="74">
        <f t="shared" si="1"/>
        <v>0</v>
      </c>
      <c r="G54" s="74">
        <f t="shared" si="2"/>
        <v>0</v>
      </c>
    </row>
    <row r="55" spans="1:7">
      <c r="E55" s="46" t="s">
        <v>53</v>
      </c>
      <c r="G55" s="70">
        <f>SUM(G21:G54)</f>
        <v>0</v>
      </c>
    </row>
    <row r="56" spans="1:7" ht="13.5" thickBot="1">
      <c r="G56" s="69"/>
    </row>
    <row r="57" spans="1:7" ht="13.5" thickBot="1">
      <c r="A57" s="46" t="s">
        <v>45</v>
      </c>
      <c r="D57" s="47" t="s">
        <v>44</v>
      </c>
      <c r="E57" s="46">
        <f>SUM(E21:E54)</f>
        <v>0</v>
      </c>
      <c r="F57" s="69">
        <f ca="1">VLOOKUP(D57,$F$3:$G$17,2)</f>
        <v>0</v>
      </c>
      <c r="G57" s="71">
        <f ca="1">ROUND(E57*F57,1)</f>
        <v>0</v>
      </c>
    </row>
    <row r="58" spans="1:7" ht="13.5" thickBot="1">
      <c r="A58" s="46" t="s">
        <v>48</v>
      </c>
      <c r="G58" s="71">
        <f ca="1">G55+G57</f>
        <v>0</v>
      </c>
    </row>
  </sheetData>
  <sheetProtection algorithmName="SHA-512" hashValue="8MZk/m52V4u3xWGcKfZg5n9cGpbAPSHBwcpcJwCKSxBC8ICvUb30M2BK5jxMyvjDjrTKoD3o3nBG5j+AXOEGtg==" saltValue="wNKEF8gxPfvyVc8jN5f7dw==" spinCount="100000" sheet="1" objects="1" scenarios="1" insertRows="0" selectLockedCells="1"/>
  <pageMargins left="0.75" right="0.75" top="1" bottom="1" header="0.5" footer="0.5"/>
  <pageSetup scale="8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
  <sheetViews>
    <sheetView workbookViewId="0">
      <selection activeCell="B3" sqref="B3"/>
    </sheetView>
  </sheetViews>
  <sheetFormatPr defaultRowHeight="15"/>
  <sheetData>
    <row r="2" spans="2:4">
      <c r="B2" t="s">
        <v>61</v>
      </c>
      <c r="D2" t="s">
        <v>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workbookViewId="0">
      <selection activeCell="E4" sqref="E4"/>
    </sheetView>
  </sheetViews>
  <sheetFormatPr defaultRowHeight="15"/>
  <sheetData>
    <row r="2" spans="2:5">
      <c r="D2" t="s">
        <v>66</v>
      </c>
      <c r="E2" s="114" t="str">
        <f>IFERROR(INDEX($D$2:$D$20,SMALL(INDEX(NOT(ISBLANK($D$2:$D$20))*ROW($D$2:$D$20),0),COUNTBLANK($D$2:$D$20))),"")</f>
        <v/>
      </c>
    </row>
    <row r="3" spans="2:5">
      <c r="B3">
        <f>IFERROR(INDEX($A$2:$A$40,SMALL(IF(LEN($A$2:$A$40)&gt;0,ROW($A$2:$A$40)-ROW($E$1)),ROW(1:1)),1),"")</f>
        <v>0</v>
      </c>
      <c r="D3" t="s">
        <v>67</v>
      </c>
      <c r="E3" t="s">
        <v>66</v>
      </c>
    </row>
    <row r="4" spans="2:5">
      <c r="B4" t="str">
        <f t="shared" ref="B4:B18" si="0">IFERROR(INDEX($A$2:$A$40,SMALL(IF(LEN($A$2:$A$40)&gt;0,ROW($A$2:$A$40)-ROW($E$1)),ROW(2:2)),1),"")</f>
        <v/>
      </c>
      <c r="D4" t="s">
        <v>68</v>
      </c>
      <c r="E4" t="s">
        <v>67</v>
      </c>
    </row>
    <row r="5" spans="2:5">
      <c r="B5" t="str">
        <f t="shared" si="0"/>
        <v/>
      </c>
      <c r="D5" t="s">
        <v>67</v>
      </c>
      <c r="E5" t="s">
        <v>68</v>
      </c>
    </row>
    <row r="6" spans="2:5">
      <c r="B6" t="str">
        <f t="shared" si="0"/>
        <v/>
      </c>
      <c r="D6" t="s">
        <v>69</v>
      </c>
      <c r="E6" t="s">
        <v>67</v>
      </c>
    </row>
    <row r="7" spans="2:5">
      <c r="B7" t="str">
        <f t="shared" si="0"/>
        <v/>
      </c>
      <c r="D7" t="s">
        <v>67</v>
      </c>
      <c r="E7" t="s">
        <v>69</v>
      </c>
    </row>
    <row r="8" spans="2:5">
      <c r="B8" t="str">
        <f t="shared" si="0"/>
        <v/>
      </c>
      <c r="D8" t="s">
        <v>70</v>
      </c>
      <c r="E8" t="s">
        <v>67</v>
      </c>
    </row>
    <row r="9" spans="2:5">
      <c r="B9" t="str">
        <f t="shared" si="0"/>
        <v/>
      </c>
      <c r="D9" t="s">
        <v>67</v>
      </c>
      <c r="E9" t="s">
        <v>70</v>
      </c>
    </row>
    <row r="10" spans="2:5">
      <c r="B10" t="str">
        <f t="shared" si="0"/>
        <v/>
      </c>
      <c r="D10" t="s">
        <v>67</v>
      </c>
      <c r="E10" t="s">
        <v>67</v>
      </c>
    </row>
    <row r="11" spans="2:5">
      <c r="B11" t="str">
        <f t="shared" si="0"/>
        <v/>
      </c>
      <c r="D11" t="s">
        <v>67</v>
      </c>
      <c r="E11" t="s">
        <v>67</v>
      </c>
    </row>
    <row r="12" spans="2:5">
      <c r="B12" t="str">
        <f t="shared" si="0"/>
        <v/>
      </c>
      <c r="D12" t="s">
        <v>71</v>
      </c>
      <c r="E12" t="s">
        <v>67</v>
      </c>
    </row>
    <row r="13" spans="2:5">
      <c r="B13" t="str">
        <f t="shared" si="0"/>
        <v/>
      </c>
      <c r="D13" t="s">
        <v>67</v>
      </c>
      <c r="E13" t="s">
        <v>71</v>
      </c>
    </row>
    <row r="14" spans="2:5">
      <c r="B14" t="str">
        <f t="shared" si="0"/>
        <v/>
      </c>
      <c r="D14" t="s">
        <v>72</v>
      </c>
      <c r="E14" t="s">
        <v>67</v>
      </c>
    </row>
    <row r="15" spans="2:5">
      <c r="B15" t="str">
        <f t="shared" si="0"/>
        <v/>
      </c>
      <c r="D15" t="s">
        <v>67</v>
      </c>
      <c r="E15" t="s">
        <v>72</v>
      </c>
    </row>
    <row r="16" spans="2:5">
      <c r="B16" t="str">
        <f t="shared" si="0"/>
        <v/>
      </c>
      <c r="D16" t="s">
        <v>73</v>
      </c>
      <c r="E16" t="s">
        <v>67</v>
      </c>
    </row>
    <row r="17" spans="2:5">
      <c r="B17" t="str">
        <f t="shared" si="0"/>
        <v/>
      </c>
      <c r="D17" t="s">
        <v>67</v>
      </c>
      <c r="E17" t="s">
        <v>73</v>
      </c>
    </row>
    <row r="18" spans="2:5">
      <c r="B18" t="str">
        <f t="shared" si="0"/>
        <v/>
      </c>
      <c r="D18" t="s">
        <v>74</v>
      </c>
      <c r="E18" t="s">
        <v>67</v>
      </c>
    </row>
    <row r="19" spans="2:5">
      <c r="D19" t="s">
        <v>67</v>
      </c>
      <c r="E19" t="s">
        <v>74</v>
      </c>
    </row>
    <row r="20" spans="2:5">
      <c r="D20" t="s">
        <v>67</v>
      </c>
      <c r="E20" s="114" t="str">
        <f>IFERROR(INDEX($D$2:$D$20,SMALL(INDEX(NOT(ISBLANK($D$2:$D$20))*ROW($D$2:$D$20),0),COUNTBLANK($D$2:$D$20))),"")</f>
        <v/>
      </c>
    </row>
    <row r="21" spans="2:5">
      <c r="D21" t="s">
        <v>67</v>
      </c>
      <c r="E21" s="114" t="str">
        <f>IFERROR(INDEX($D$2:$D$20,SMALL(INDEX(NOT(ISBLANK($D$2:$D$20))*ROW($D$2:$D$20),0),COUNTBLANK($D$2:$D$20))),"")</f>
        <v/>
      </c>
    </row>
    <row r="22" spans="2:5">
      <c r="D22" t="s">
        <v>67</v>
      </c>
      <c r="E22" s="114" t="str">
        <f>IFERROR(INDEX($D$2:$D$20,SMALL(INDEX(NOT(ISBLANK($D$2:$D$20))*ROW($D$2:$D$20),0),COUNTBLANK($D$2:$D$20))),"")</f>
        <v/>
      </c>
    </row>
    <row r="23" spans="2:5">
      <c r="D23" t="s">
        <v>67</v>
      </c>
      <c r="E23" s="114" t="str">
        <f>IFERROR(INDEX($D$2:$D$20,SMALL(INDEX(NOT(ISBLANK($D$2:$D$20))*ROW($D$2:$D$20),0),COUNTBLANK($D$2:$D$20))),"")</f>
        <v/>
      </c>
    </row>
    <row r="24" spans="2:5">
      <c r="D24" t="s">
        <v>67</v>
      </c>
      <c r="E24" s="114" t="str">
        <f>IFERROR(INDEX($D$2:$D$20,SMALL(INDEX(NOT(ISBLANK($D$2:$D$20))*ROW($D$2:$D$20),0),COUNTBLANK($D$2:$D$20))),"")</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Example Building Schedule</vt:lpstr>
      <vt:lpstr>Bell Schedule</vt:lpstr>
      <vt:lpstr>CTE Contact Minutes (HS only)</vt:lpstr>
      <vt:lpstr>Sheet1</vt:lpstr>
      <vt:lpstr>Sheet2</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Mercer</dc:creator>
  <cp:lastModifiedBy>Kevin Mercer</cp:lastModifiedBy>
  <cp:lastPrinted>2015-10-08T13:52:00Z</cp:lastPrinted>
  <dcterms:created xsi:type="dcterms:W3CDTF">2014-05-12T18:08:44Z</dcterms:created>
  <dcterms:modified xsi:type="dcterms:W3CDTF">2016-07-01T14:00:53Z</dcterms:modified>
</cp:coreProperties>
</file>